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LAHPE\Storage\Proiecte_AdminPublica\39_Strategie_CJ_Calarasi\4. Strategie CJ Calarasi\"/>
    </mc:Choice>
  </mc:AlternateContent>
  <xr:revisionPtr revIDLastSave="0" documentId="13_ncr:1_{2B38D0F2-5648-44A9-9D27-2A5E627779B3}" xr6:coauthVersionLast="46" xr6:coauthVersionMax="46" xr10:uidLastSave="{00000000-0000-0000-0000-000000000000}"/>
  <bookViews>
    <workbookView xWindow="-108" yWindow="-108" windowWidth="23256" windowHeight="12576" activeTab="1" xr2:uid="{00000000-000D-0000-FFFF-FFFF00000000}"/>
  </bookViews>
  <sheets>
    <sheet name="pivot" sheetId="2" r:id="rId1"/>
    <sheet name="proiecte CJ" sheetId="1" r:id="rId2"/>
    <sheet name="pivot UAT" sheetId="5" r:id="rId3"/>
    <sheet name="proiecte UAT" sheetId="3" r:id="rId4"/>
  </sheets>
  <definedNames>
    <definedName name="_xlnm._FilterDatabase" localSheetId="1" hidden="1">'proiecte CJ'!$A$1:$N$70</definedName>
    <definedName name="_xlnm._FilterDatabase" localSheetId="3" hidden="1">'proiecte UAT'!$A$1:$L$437</definedName>
    <definedName name="_xlnm.Print_Area" localSheetId="3">'proiecte UAT'!$A$1:$M$437</definedName>
  </definedNames>
  <calcPr calcId="181029"/>
  <pivotCaches>
    <pivotCache cacheId="19" r:id="rId5"/>
    <pivotCache cacheId="23"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 r="J79" i="3" l="1"/>
  <c r="K5" i="1" l="1"/>
  <c r="K43" i="1" l="1"/>
  <c r="K18" i="1"/>
  <c r="K60" i="1"/>
  <c r="K19" i="1"/>
  <c r="K17" i="1"/>
  <c r="K16" i="1"/>
  <c r="K14" i="1"/>
  <c r="K13" i="1"/>
  <c r="K12" i="1"/>
  <c r="K11" i="1"/>
  <c r="K10" i="1"/>
  <c r="K9" i="1"/>
  <c r="K8" i="1"/>
  <c r="K6" i="1"/>
  <c r="K4" i="1"/>
  <c r="K53" i="1" l="1"/>
  <c r="K22" i="1"/>
  <c r="K55" i="1"/>
  <c r="K21" i="1"/>
  <c r="K20" i="1"/>
  <c r="K58" i="1"/>
  <c r="K32" i="1" l="1"/>
  <c r="K52" i="1" l="1"/>
  <c r="K51" i="1"/>
  <c r="K48" i="1"/>
  <c r="K61" i="1"/>
  <c r="K30" i="1"/>
  <c r="K45" i="1"/>
  <c r="K44" i="1"/>
  <c r="K42" i="1"/>
  <c r="K39" i="1"/>
  <c r="K38" i="1"/>
  <c r="K35" i="1"/>
  <c r="K34" i="1"/>
  <c r="K33" i="1"/>
  <c r="K15" i="1"/>
  <c r="K7" i="1"/>
  <c r="K3" i="1"/>
  <c r="K2" i="1"/>
</calcChain>
</file>

<file path=xl/sharedStrings.xml><?xml version="1.0" encoding="utf-8"?>
<sst xmlns="http://schemas.openxmlformats.org/spreadsheetml/2006/main" count="4103" uniqueCount="985">
  <si>
    <t>Nr. crt.</t>
  </si>
  <si>
    <t>Direcție</t>
  </si>
  <si>
    <t>Obiectiv strategic</t>
  </si>
  <si>
    <t>Prioritate</t>
  </si>
  <si>
    <t xml:space="preserve">Axă prioritară </t>
  </si>
  <si>
    <t>ObS2. Dezvoltarea și modernizarea agriculturii, silviculturii și pescuitului</t>
  </si>
  <si>
    <t>ObS3. Dezvoltarea turismului și a serviciilor conexe</t>
  </si>
  <si>
    <t>DDs1.P1 Dezvoltare economică și inovare</t>
  </si>
  <si>
    <t>Axa1.1 Consolidarea și dezvoltarea mediului de afaceri existent</t>
  </si>
  <si>
    <t>Axa1.2 Stimularea înființării de noi întreprinderi în domenii cu impact semnificativ socio-economic</t>
  </si>
  <si>
    <t>Axa1.3 Sprijinirea activităților de cercetare dezvoltare inovare care valorifică rezultatele în activitatea economică</t>
  </si>
  <si>
    <t>Proiect</t>
  </si>
  <si>
    <t xml:space="preserve">Cod proiect </t>
  </si>
  <si>
    <t>Indicator de realizare</t>
  </si>
  <si>
    <t>Axa2.1 Modernizarea și extinderea rețelelor de suport</t>
  </si>
  <si>
    <r>
      <t>O</t>
    </r>
    <r>
      <rPr>
        <sz val="10"/>
        <color rgb="FF000000"/>
        <rFont val="Calibri"/>
        <family val="2"/>
        <scheme val="minor"/>
      </rPr>
      <t>bS1. Dezvoltarea mediului de afaceri din industrie și servicii</t>
    </r>
  </si>
  <si>
    <t>Axa2.2 Creșterea competitivității fermelor și agenților economici activi în domeniul agriculturii, silviculturii și pescuitului</t>
  </si>
  <si>
    <t>Axa2.3 Sprijinul inițiativelor care implică cercetarea dezvoltarea și implementarea soluțiilor inovative</t>
  </si>
  <si>
    <t>Axa3.1 Stimularea dezvoltării infrastructuri de cazare, servicii turistice și a serviciilor conexe industriei ospitalității</t>
  </si>
  <si>
    <t>Axa3.2 Măsuri de reabilitare, punere în valoare, accesibilizare a patrimoniului natural și cultural al județului în scopul creșterii atractivității turistice a acestuia</t>
  </si>
  <si>
    <t>Axa3.3 Realizarea unui program de promovare turistică</t>
  </si>
  <si>
    <t>DDs1.P2 Dezvoltarea capitalului uman</t>
  </si>
  <si>
    <t xml:space="preserve">Axa8.1 Măsurile de protecție a mediului </t>
  </si>
  <si>
    <t>Țintă</t>
  </si>
  <si>
    <t>Sursă de finanțare</t>
  </si>
  <si>
    <t>Sursă proiect / Observații</t>
  </si>
  <si>
    <t>Luica</t>
  </si>
  <si>
    <t>Lungimea totală a drumurilor de exploatare reabilitate sau modernizate (km)</t>
  </si>
  <si>
    <t>P.N.D.R.</t>
  </si>
  <si>
    <t>Valoare</t>
  </si>
  <si>
    <t>Mânăstirea</t>
  </si>
  <si>
    <t>Înfiinţare drum de exploataţie agricolă în comuna Mânăstirea, judeţul Călăraşi</t>
  </si>
  <si>
    <t>depus, eligibil fără finanțare</t>
  </si>
  <si>
    <t xml:space="preserve">Inființare sistem de alimentare cu apă in sat Progresu,  comuna Sohatu, judetul Calarasi </t>
  </si>
  <si>
    <t>Alimentare cu apă în sat Coţofanca</t>
  </si>
  <si>
    <t>Reţea de canalizare menajeră şi sistem de epurare în comuna Dichiseni</t>
  </si>
  <si>
    <t>Sohatu</t>
  </si>
  <si>
    <t>UAT Responsabil</t>
  </si>
  <si>
    <t>Gurbănești</t>
  </si>
  <si>
    <t>Borcea</t>
  </si>
  <si>
    <t>Dichiseni</t>
  </si>
  <si>
    <t>Număr de gospodării care beneficiază de sistem de alimentare cu apă</t>
  </si>
  <si>
    <t>Lungimea totală simplă a conductelor de canalizare</t>
  </si>
  <si>
    <t>centralizator 2014 - 2020</t>
  </si>
  <si>
    <t>Nr. clădiri reabilitate energetic</t>
  </si>
  <si>
    <t>Extindere sistem de canalizare menajeră</t>
  </si>
  <si>
    <t>Modernizare si reabilitare camin cultural</t>
  </si>
  <si>
    <t>Crivăț</t>
  </si>
  <si>
    <t>Frăsinet</t>
  </si>
  <si>
    <t>PNDL</t>
  </si>
  <si>
    <t xml:space="preserve">Reabilitare și modernizare școala primară nr. 2 Orăști, în comuna Frumușani, județul Călărași </t>
  </si>
  <si>
    <t>Reabilitare, modernizare, extindere (desfiinţare corpuri C2 şi C3) dotare Şcoala gimnazială, nr. 1, sat Gurbănești, comuna Gurbăneşti, județul Călărași</t>
  </si>
  <si>
    <t>Înființare grădiniță + after school</t>
  </si>
  <si>
    <t>Frumușani</t>
  </si>
  <si>
    <t>Roseți</t>
  </si>
  <si>
    <t>centralizator 2014 - 2021</t>
  </si>
  <si>
    <t>centralizator 2014 - 2022</t>
  </si>
  <si>
    <t>Reabilitare şcoală şi dispensar</t>
  </si>
  <si>
    <t>Modernizare și extindere iluminat public</t>
  </si>
  <si>
    <t xml:space="preserve">Eficientizarea sistemului de iluminat public, stradal, arhitectural şi ambiental în comuna Frumuşani </t>
  </si>
  <si>
    <t>Reabilitare, modernizare, extindere sediu primarie Mitreni, localitatea Mitreni, jud Calarasi</t>
  </si>
  <si>
    <t xml:space="preserve">Extindere, reabilitare şi modernizare sediu primărie, în comuna Frumuşani, judeţul Călăraşi </t>
  </si>
  <si>
    <t>Mitreni</t>
  </si>
  <si>
    <t>Înființare parc în Oltina</t>
  </si>
  <si>
    <t>Unirea</t>
  </si>
  <si>
    <t>Buget local</t>
  </si>
  <si>
    <t>Piață agroalimentară</t>
  </si>
  <si>
    <t>Construcție etaj primărie</t>
  </si>
  <si>
    <t>Jegălia</t>
  </si>
  <si>
    <t>Bază sportivă, Gâldău</t>
  </si>
  <si>
    <t>Extindere corp P+1 şi sală de sport a Şcolii nr. 1 în comuna Mânăstirea, județul Călărași</t>
  </si>
  <si>
    <t>Amenajare trotuar pe partea stângă a DN31 Km 22+903 - Km 25+950, (inclusiv pasarelă metalică pietonală peste Balta Andolina), comuna Dorobanţu, judeţul Călăraşi</t>
  </si>
  <si>
    <t xml:space="preserve">Modernizare străzi în sat Dorobanțu, comuna Dorobanțu, județul Călărași </t>
  </si>
  <si>
    <t>Modernizare drumuri în comuna Gurbănești, județul Călărași (restul)</t>
  </si>
  <si>
    <t>Asfaltare străzi</t>
  </si>
  <si>
    <t>Trotuare 2,5 km</t>
  </si>
  <si>
    <t xml:space="preserve">Modernizare drumuri de exploatație agricolă </t>
  </si>
  <si>
    <t>Modernizare drumuri de interes local (8 km)</t>
  </si>
  <si>
    <t>Modernizarea drumurilor județene DJ 201B tronson DN31-Ulmeni – Lunca (Ostrovu) – Frăsinet Km 49+730 – km 81+290, DJ 305 tronson Lunca (Ostrovu) – Lehliu Sat – Săpunari, km 0+000 – km 33+529 și DJ 313 Săpunari – Limită județ Ialomița, km 28+700 – km 30+500
POR 2014 – 2020</t>
  </si>
  <si>
    <t>Dorobanțu</t>
  </si>
  <si>
    <t>Alexandru Obobescu</t>
  </si>
  <si>
    <t xml:space="preserve">PDJ 2014 - 2020 </t>
  </si>
  <si>
    <t>Gospodărie de apă (montare stație potabilizare), satul Gălățui, com. Al. Odobescu</t>
  </si>
  <si>
    <t>PDJ 2014 - 2020</t>
  </si>
  <si>
    <t>Reabilitare Cămin cultural în satul N. Bălcescu, com. Al. Odobescu</t>
  </si>
  <si>
    <t>Belciugatele</t>
  </si>
  <si>
    <t>Budești</t>
  </si>
  <si>
    <t>Drumuri locale - trotuare in localitățile Aprozi, Gruiu, Buciumeni - oraș Budesști</t>
  </si>
  <si>
    <t>Alimentare cu apă în localitățile Aprozi, Gruiu, Buciumeni - oraș Budești</t>
  </si>
  <si>
    <t>Row Labels</t>
  </si>
  <si>
    <t>(blank)</t>
  </si>
  <si>
    <t>Grand Total</t>
  </si>
  <si>
    <t>ObS1. Dezvoltarea mediului de afaceri din industrie și servicii</t>
  </si>
  <si>
    <t>Chirnogi</t>
  </si>
  <si>
    <t>Chiselet</t>
  </si>
  <si>
    <t>Pietruire drum de acces la zona de agrement şi pescuit, din Lunca Dunării, pe raza comunei Ciocăneşti</t>
  </si>
  <si>
    <t>Ciocănești</t>
  </si>
  <si>
    <t>Infiintare sistem centralizat de canalizare menajera cu statie de epurare, comuna Ciocanesti</t>
  </si>
  <si>
    <t>Anvelopare Școala nr.2 Chirnogi, local I și II</t>
  </si>
  <si>
    <t>Construcţie grădiniţă cu program prelungit comuna Borcea, judeţul Călăraşi</t>
  </si>
  <si>
    <t>Modernizare Grădiniţa nr.1, comuna Borcea</t>
  </si>
  <si>
    <t>Construcții locuințe sociale</t>
  </si>
  <si>
    <t>Rețea distribuție gaze naturale</t>
  </si>
  <si>
    <t>Reparaţii şi extindere trotuare în satele: N. Bălcescu, Al. Odobescu şi Gălăţui, comuna Al. Odobescu</t>
  </si>
  <si>
    <t>Realizare, modernizare şi reabilitare alei pietonale</t>
  </si>
  <si>
    <t>Asfaltare străzi orăşeneşti</t>
  </si>
  <si>
    <t>Construire trotuare pe o lungime de 6,5 km</t>
  </si>
  <si>
    <t>Amenajare pistă pentru bicicliști</t>
  </si>
  <si>
    <t>Dotare Cămin cultural în comuna Borcea</t>
  </si>
  <si>
    <t>Bază sportivă</t>
  </si>
  <si>
    <t>Sediu administrativ multifuncțional</t>
  </si>
  <si>
    <t>Amenajare bază sportivă în satul Gălăţui, com.Al. Odobescu</t>
  </si>
  <si>
    <t>PDJ 2014 - 2021</t>
  </si>
  <si>
    <t>Modernizarea şi reabilitarea drumurilor judeţene  DJ 201 B tronson  DN 31-Ulmeni – Lunca (Ostrovu)-Frăsinet km. 49+730 – km 81+290, DJ 305 tronson Lunca (Ostrovu)– Lehliu Sat - Săpunari km 0+000 – km 33+529 şi DJ 313 Săpunari – limită judeţ Ialomiţa km 28+700 – km 30+500</t>
  </si>
  <si>
    <t>Construire Grădiniţă cu program normal - 3 grupe, comuna Ciocăneşti</t>
  </si>
  <si>
    <t>Modernizarea şi reabilitarea drumului judeţean DJ 306 tronson Cuza-Vodă (DN 3) – Socoalele – limită judeţ Ialomiţa km 0+000 – km 36+000</t>
  </si>
  <si>
    <t>Implementarea unui sistem de încălzire şi preparare apă caldă care utilizează energie regenerabilă la Centrul de îngrijire şi asistenţă Ciocăneşti</t>
  </si>
  <si>
    <r>
      <rPr>
        <sz val="10"/>
        <rFont val="Calibri"/>
        <family val="2"/>
        <scheme val="minor"/>
      </rPr>
      <t>Instalarea sistemelor de incalzire care utilizeaza energie regenerabila - panouri solare, pompe caldura în comuna
Ciocanesti</t>
    </r>
  </si>
  <si>
    <t>Amenajare clădire existentă pentru facilități de agrement și pescuit în com. Ciocănești</t>
  </si>
  <si>
    <t>Reabilitare, modernizare şi consolidare sediu Muzeul Dunării de Jos Călăraşi</t>
  </si>
  <si>
    <t>Reabilitarea termică şi dotarea cu sisteme de încălzire şi producere apă caldă din surse regenerabile a Centrului de Plasament „Sf. Ştefan” Perişoru</t>
  </si>
  <si>
    <t>Surse de energie regenerabilă prin înfiinţarea unui parc fotovoltaic în judeţul Călăraşi</t>
  </si>
  <si>
    <t>Protecție de mal Dunăre km 425+050 - 426+500</t>
  </si>
  <si>
    <t>Adresa SGA Călărași</t>
  </si>
  <si>
    <t>Îmbunătăţirea sistemelor de avertizare si alarmare a populatiei din judeţul Călăraşi</t>
  </si>
  <si>
    <t>Extinderea, modernizarea şi dotarea cu tehnică de calcul, alarmare şi de comunicaţii a dispeceratului integrat de urgenţă ISU-SAJ</t>
  </si>
  <si>
    <t>Îmbunătăţirea capacităţii şi calităţii serviciilor de urgenţă asigurate la nivelul judeţului Călăraşi prin dotarea bazelor operaţionale pentru situaţii de urgenţă cu tehnică de intervenţie</t>
  </si>
  <si>
    <t>Îmbunătăţirea calităţii serviciilor de urgenţă prin înfiinţarea unei baze de pregătire a personalul serviciilor voluntare şi profesioniste pentru situaţii de urgenţă.</t>
  </si>
  <si>
    <t>Amenajare trotuare</t>
  </si>
  <si>
    <t>Reabilitare rețea de iluminat public</t>
  </si>
  <si>
    <t>Reabilitare rețea de iluminat public în comuna Crivăț, jud Călărași</t>
  </si>
  <si>
    <t>Înfiinţare reţea de canalizare şi staţie de epurare în comuna Crivăţ</t>
  </si>
  <si>
    <t>Modernizare clădire dispensar uman</t>
  </si>
  <si>
    <t>Întreținerea, conservarea luciilor de apă, a zonelor limitrofe și refacerea ecologică</t>
  </si>
  <si>
    <t>Amenajare drumuri de exploatare agricolă</t>
  </si>
  <si>
    <t>Curcani</t>
  </si>
  <si>
    <t>Înființare rețea distribuție gaze naturale în comuna Curcani</t>
  </si>
  <si>
    <t>Reabilitare şi modernizare Cămin cultural, comuna Curcani</t>
  </si>
  <si>
    <t>Reamenajare Parc comunal şi realizare de noi spaţii verzi, în comuna Curcani</t>
  </si>
  <si>
    <t>Cuza Vodă</t>
  </si>
  <si>
    <t>Consolidare, reabilitare și extinderea școlii cu clasele I – VIII, în comuna Cuza Vodă, județul Călărași</t>
  </si>
  <si>
    <t>Consolidare si reabilitare scoala cu clasele  I - VIII (CLĂDIREA CORP B COSLOGENI)</t>
  </si>
  <si>
    <t>Construire trotuare pietonale în satele Dichiseni, Satnoieni și Coșlogeni din comuna Dichiseni</t>
  </si>
  <si>
    <t>Înființare Piață locală</t>
  </si>
  <si>
    <t>Dor Mărunt</t>
  </si>
  <si>
    <t>Înființare spații verzi în satul Vărăști, com. Dorobanțu</t>
  </si>
  <si>
    <t>Înființare centru de îngrijire copii tip ”after school” în com. Dorobanțu</t>
  </si>
  <si>
    <t>Înlocuirea sistemelor clasice  de încălzire cu sisteme de încălzire care utilizează energii regenerabile în com. Dorobanțu</t>
  </si>
  <si>
    <t>Construire punți pietonale în sat DRAGALINA</t>
  </si>
  <si>
    <t>Dragalina</t>
  </si>
  <si>
    <t>Înființare gospodărie de apă potabilă și rețea alimentare cu apă, sat C. Brâncoveanu, com. Dragalina</t>
  </si>
  <si>
    <t>Înființare stație de epurare și rețea canalizare menajeră sat C. Brâncoveanu, com. Dragalina</t>
  </si>
  <si>
    <t>Recompartimentare grădiniţă şi extindere cu două săli de clasă, grupuri sanitare şi vestiar - grădiniţă cu program normal Dragalina</t>
  </si>
  <si>
    <t>Reabilitare imprejmuire alei pietonale interioare, SCOALA GIMNAZIALA NR.1 DRAGALINA</t>
  </si>
  <si>
    <t>Construire șarpanta Liceu tehnologic "Duiliu Zamfirescu" Dragalina</t>
  </si>
  <si>
    <t>Modernizare și dotare piață publică sat Dragalina</t>
  </si>
  <si>
    <t>Înființare sistem de canalizare menajeră cu stație de epurare în com. Frăsinet</t>
  </si>
  <si>
    <t>Reabilitare imprejmuire a scolilor din comuna Frasinet, judetul Calarasi</t>
  </si>
  <si>
    <t>Dotarea cu mobilier a scolilor din comuna Frasinet, judetul Calarasi</t>
  </si>
  <si>
    <t>Reabilitarea Scoala Frasinet comuna Frasinet, judetul Calarasi</t>
  </si>
  <si>
    <t>Reabilitarea Scoala Frasinetu de Jos, comuna Frasinet, judetul Calarasi</t>
  </si>
  <si>
    <t>Reabilitarea Scoala Danesti, comuna Frasinet, judetul Calarasi</t>
  </si>
  <si>
    <t>Reabilitarea local Dispensar uman în comuna Frăsinet</t>
  </si>
  <si>
    <t>Extindere rețea alimentare cu apă sat Frumușani, com. Frumușani</t>
  </si>
  <si>
    <t>Înfiinţare rețea de canalizare și stație de epurare ape uzate menajere, sat Frumușani, com. Frumușani</t>
  </si>
  <si>
    <t>Reabilitare bază sportivă, com. Curcani</t>
  </si>
  <si>
    <t>Construire Sală de sport, com. Curcani</t>
  </si>
  <si>
    <t>Amenajare teren sport, clădire vestiare în sat Frumușani</t>
  </si>
  <si>
    <t>Înființare gradiniță cu 2 săli de clasă</t>
  </si>
  <si>
    <t>Eficientizarea consumului de energie electrică prin instalare parc fotovoltaic în com. Frumușani</t>
  </si>
  <si>
    <t>Amenajare Piață Agroalimentară în orașul Fundulea</t>
  </si>
  <si>
    <t>Fundulea</t>
  </si>
  <si>
    <t>Alimentarea cu gaze naturale a comunei Gălbinaşi, jud. Călăraşi</t>
  </si>
  <si>
    <t>Gălbinași</t>
  </si>
  <si>
    <t>Conservarea specificului local si a moştenirii culturale prin festivalul „Zilele comunei Gălbinaşi”</t>
  </si>
  <si>
    <t>Înfiinţare centru de pregătire după programul şcolar, com.Gălbinaşi, jud. Călăraşi</t>
  </si>
  <si>
    <t>Protecție de mal braț Borcea km 48+000 - 49+500</t>
  </si>
  <si>
    <t>Înlocuirea sistemelor clasice de încălzire cu sisteme de încălzire care utilizează energii regenerabile şi care conduc la îmbunătăţirea calităţii aerului, apei şi solului pentru sediul Primăriei din comuna Grădiştea, jud. Călăraşi</t>
  </si>
  <si>
    <t>Înlocuirea sistemelor clasice de încălzire cu sisteme de încălzire care utilizează energii regenerabile şi care conduc la îmbunătăţirea calităţii aerului, apei şi solului pentru Şcoala cu cls. I – VIII din satul Rasa, comuna. Grădiştea, judeţul. Călăraşi</t>
  </si>
  <si>
    <t>Grădiștea</t>
  </si>
  <si>
    <t>Înfiinţare distribuţie gaze naturale în cadrul Asociaţiei de Dezvoltare Intercomunitară, com. Grădiştea şi Ciocăneşti</t>
  </si>
  <si>
    <t>Înfiinţare aşezăminte culturale</t>
  </si>
  <si>
    <t>Modernizare bază sportivă în comuna Grădiştea, jud. Călăraşi</t>
  </si>
  <si>
    <t>Count of Proiect</t>
  </si>
  <si>
    <t>Canalizare si staţie epurare sat Coțofanca, com. Gurbănești</t>
  </si>
  <si>
    <t>Modernizarea infrastructurii de acces la exploatatiile agricole</t>
  </si>
  <si>
    <t>Reabilitare sistem de alimentare cu apă în sat Vișini, com. Independența</t>
  </si>
  <si>
    <t>Independența</t>
  </si>
  <si>
    <t>Sistem de canalizare şi staţie de epurare în satul Independenţa, comuna Independenţa, judeţul Călăraşi</t>
  </si>
  <si>
    <t>Amenajare trotuare c.c.a. - 10 km</t>
  </si>
  <si>
    <t>Amenajare pistă de biciclete D.J. 301 (2 + 2 km)</t>
  </si>
  <si>
    <t>Înființare distribuție gaze naturale în com. Independența, satele Independența, Potcoava, Vișini</t>
  </si>
  <si>
    <t>Sisteme de încălzire care utilizează energii regenerabile pentru Primăria comunei Independența</t>
  </si>
  <si>
    <t>Sisteme de încălzire care utilizează energii regenerabile pentru Biserica Sf. Ioan Botezătorul, comuna Independența</t>
  </si>
  <si>
    <t>Sisteme de încălzire care utilizează energii regenerabile pentru G.P.N. Independența</t>
  </si>
  <si>
    <t>Trotuare în satele Gâldău, Jegălia, Iezeru</t>
  </si>
  <si>
    <t>Îmbunătățirea infrastructurii rutiere agricole prin modernizarea drumului de acces Gâldău-Jegălia- Iezeru la exploatațiile agricole din comuna Jegălia, jud. Călăraşi</t>
  </si>
  <si>
    <t>Lehliu Gară</t>
  </si>
  <si>
    <t>Modernizare DC 34 Lehliu Gară - Buzoieni, km 1 + 800, km 4 + 800</t>
  </si>
  <si>
    <t>Reabilitare termică a clădirilor multietajate în orașul Lehliu Gară</t>
  </si>
  <si>
    <t>Înființare sistem de canalizare com. Lehliu</t>
  </si>
  <si>
    <t>Lehliu</t>
  </si>
  <si>
    <t>Înființare rețea de distribuție gaze naturale în com. Lehliu, satele Lehliu Sat și Săpunari</t>
  </si>
  <si>
    <t>Drumuri locale - trotuare în localitatea Luica</t>
  </si>
  <si>
    <t>Extindere rețea de alimentare cu energie electrică locuințe zona estică, com. Luica</t>
  </si>
  <si>
    <t>Extindere rețea de alimentare cu energie electrică în satul Valea Stânii, com. Luica</t>
  </si>
  <si>
    <t>Dotare Centru servicii sociale ”Sf. Ilie” Valea Stânii, com. Luica</t>
  </si>
  <si>
    <t>Achiziționare utilaje și echipamente ptr. servicii publice (dezăpezire și întreținere spații verzi)</t>
  </si>
  <si>
    <t>Extindere reţea de trotuare şi alei pietonale în comuna Mânăstirea</t>
  </si>
  <si>
    <t>Modernizare Școală clasele I - VIII, Sat Sultana, comuna Mînăstirea, județul Călărași</t>
  </si>
  <si>
    <t>Reabilitare Liceu Tehnologic Matei Basarab, comuna Mînăstirea, județul Călărași</t>
  </si>
  <si>
    <t>Modernizare Grădiniță comuna Mînăstirea, județul Călărași</t>
  </si>
  <si>
    <t>Extinderea și modernizarea rețelei publice de alimentare cu apă a satelor Mitreni și Valea Roșie, com. Mitreni</t>
  </si>
  <si>
    <t>Reabilitare Cămin Cultural Frăsinetul de Jos</t>
  </si>
  <si>
    <t>Reabilitare și modernizare Cămin Cultural</t>
  </si>
  <si>
    <t>Extindere și modernizare Cămin cultural în satul Mitreni</t>
  </si>
  <si>
    <t>Amenajare bază sportivă multifuncțională în satul Mitreni</t>
  </si>
  <si>
    <t>Port turistic în municipiul Oltenița</t>
  </si>
  <si>
    <t>Oltenița</t>
  </si>
  <si>
    <t>Drum transfrontalier deservire zona granita cu Bulgaria, mun. Oltenita</t>
  </si>
  <si>
    <t>Realizare piste pentru bicicliști în municipiul Oltenița</t>
  </si>
  <si>
    <t>Stație de tratare a apei din foraje de mare adâncime</t>
  </si>
  <si>
    <t>Reabilitare Turn de apă din municipiul Oltenița</t>
  </si>
  <si>
    <t>Restaurare monumente istorice din mun. Oltenița</t>
  </si>
  <si>
    <t>Lucrări de consolidare dig de apărare împotriva inundațiilor între DN31 și limita mun. Oltenița</t>
  </si>
  <si>
    <t>Nana</t>
  </si>
  <si>
    <t>Extindere reţea alimentare cu apă</t>
  </si>
  <si>
    <t>Realizare sistem de canalizare şi staţie de epurare în comuna Nana</t>
  </si>
  <si>
    <t>Asfaltare străzi sat N. Bălcescu - 4 km</t>
  </si>
  <si>
    <t>Nicolae Bălcescu</t>
  </si>
  <si>
    <t>Construire trotuar sat N. Bălcescu 8 km</t>
  </si>
  <si>
    <t>Extindere şcoală generală "Nicolae Bălcescu" cu 2 săli de clase</t>
  </si>
  <si>
    <t>Plătărești</t>
  </si>
  <si>
    <t>Înființare perdele forestiere pentru protecția drumurilor în com. Plătărești</t>
  </si>
  <si>
    <t>Realizare targ si obor comuna Perisoru</t>
  </si>
  <si>
    <t>Realizare Piata Publica</t>
  </si>
  <si>
    <t>Perişoru</t>
  </si>
  <si>
    <t>Alimentare cu gaze naturale</t>
  </si>
  <si>
    <t>Realizarea de monumente culturale – statuie Matei Basarab</t>
  </si>
  <si>
    <t>Construire si dotare cabinet stomatologic</t>
  </si>
  <si>
    <t>Centru de zi pentru copii aflați în situații de risc, com. Plătărești</t>
  </si>
  <si>
    <t>Decolmatarea apelor cu stuf cuprinse în inventarul comunei Plătărești</t>
  </si>
  <si>
    <t>Asfaltare drumuri locale în comuna Radovanu</t>
  </si>
  <si>
    <t>Modernizare străzi în com. Radovanu</t>
  </si>
  <si>
    <t>Radovanu</t>
  </si>
  <si>
    <t>Înființare rețea gaze naturale în com. Radovanu</t>
  </si>
  <si>
    <t>Construire camin cultural în com. Radovanu</t>
  </si>
  <si>
    <t>Înlocuirea sistemelor clasice de încălzire cu sisteme ce utilizează energii regenerabile ptr Școala gimnazială, G.P.N și Baza sportivă din com. Radovanu</t>
  </si>
  <si>
    <t>Modernizarea infrastructurii de acces la exploatațiile agricole în com. Radovanu</t>
  </si>
  <si>
    <t>Modernizare străzi com. Roseţi</t>
  </si>
  <si>
    <t>Realizare PUG pentru comuna Roseți</t>
  </si>
  <si>
    <t>Extindere și reabilitare ”Casa Specialistului” readaptare și dotare în vederea activității medicale - Dispensar uman</t>
  </si>
  <si>
    <t>Realizarea şi dotarea cu două spaţii de desfacere carne şi produse lactate în cadrul Pieţei comunale</t>
  </si>
  <si>
    <t>Extindere rețea energie electrică în Cartierul de romi</t>
  </si>
  <si>
    <t>Sărulești</t>
  </si>
  <si>
    <t>Rigole betonate și podețe de acces pe DJ Sohatu – Gălbinași</t>
  </si>
  <si>
    <t>Înființare de trotuare pietonale pe arterele principale în Sohatu și Progresu</t>
  </si>
  <si>
    <t>Refacere acoperiș Primăria Sohatu</t>
  </si>
  <si>
    <t>Renovarea, modernizarea și dotarea Căminului Cultural Progresu</t>
  </si>
  <si>
    <t>Renovarea, modernizare și dotarea Căminului Cultural Sohatu</t>
  </si>
  <si>
    <t>Realizare piață agroalimentară în sat Sohatu și în sat Progresu</t>
  </si>
  <si>
    <t>Construire retea de canalizare si statie de epurare in com. Soldanu, jud. Calarasi</t>
  </si>
  <si>
    <t>Șoldanu</t>
  </si>
  <si>
    <t>Ștefan cel Mare</t>
  </si>
  <si>
    <t>Modernizare străzi în com. Ștefan cel Mare</t>
  </si>
  <si>
    <t>Extindere și modernizare Școala cu clasele I - VIII din com. Ștefan cel Mare</t>
  </si>
  <si>
    <t>Modernizare drum comunal DC 52, comuna Tămădău Mare</t>
  </si>
  <si>
    <t>Tămădău Mare</t>
  </si>
  <si>
    <t>Alimentare cu gaze in satele Plumbuita, Tămădău Mic și Tămădău Mare, judetul Calarasi</t>
  </si>
  <si>
    <t>Extindere retea electrica de distributie joasa tensiune si iluminat public – Călăreți, Plumbuita, Tămădău Mic și Tămădău Mare</t>
  </si>
  <si>
    <t>Tămădau Mare</t>
  </si>
  <si>
    <t>Amenajare drumuri de acces la exploatații agricole în comuna Tămădău Mare – județul Călărași</t>
  </si>
  <si>
    <t>Trotuare șoseaua Olteniței în com. Ulmeni</t>
  </si>
  <si>
    <t>Ulmeni</t>
  </si>
  <si>
    <t>Extindere alimentare cu energie electrică zonele A si B, com. Ulmeni</t>
  </si>
  <si>
    <t>Modernizare drum de exploatație agricolă în com. Ulmu</t>
  </si>
  <si>
    <t>Ulmu</t>
  </si>
  <si>
    <t>Extindere retea alimentare cu apa in satul Ulmu, Chirnogi si Faurei</t>
  </si>
  <si>
    <t>Construire grădinița cu program redus în com. Ulmu</t>
  </si>
  <si>
    <t>Reabilitare si modernizare sistem de iluminat public</t>
  </si>
  <si>
    <t>Construcţie trotuare în satul Unirea</t>
  </si>
  <si>
    <t>Reabilitare și modernizare clădire Dispensar uman în com. Valea Argovei</t>
  </si>
  <si>
    <t>Valea Argovei</t>
  </si>
  <si>
    <t>Asfaltare străzi în comuna Vasilaţi</t>
  </si>
  <si>
    <t>Vasilați</t>
  </si>
  <si>
    <t>Amenajare trotuare în comuna Vasilaţi</t>
  </si>
  <si>
    <t>Reabilitare si extindere iluminat public</t>
  </si>
  <si>
    <t>Teren sport și miniparc în zona Tantava, com. Vasilați</t>
  </si>
  <si>
    <t>Vâlcelele</t>
  </si>
  <si>
    <t>Construire sala educație fizică la Școala Gimnazială ”Florența Albu”, com. Vâlcelele</t>
  </si>
  <si>
    <t>Bază sportivă cu teren de handbal în cadrul Școlii gimnaziale din com Vlad Țepeș</t>
  </si>
  <si>
    <t>Construcţie sală de educaţie fizică la şcoala cu clase I-VIII "Florenţa Albu", Comuna Vîlcelele, judeţul Călăraşi</t>
  </si>
  <si>
    <t>Centru de zi pentru copii aflați în situații de risc, com. Vâlcelele</t>
  </si>
  <si>
    <t>Vlad Țepeș</t>
  </si>
  <si>
    <t>Alei pietonale și platforme la Școala gimnazială nr. 1, com. Vlad Țepeș</t>
  </si>
  <si>
    <t>Înfiinţare staţie de captare, tratare şi pompare apă potabilă, în comuna Vâlcelele, sat Vâlcelele</t>
  </si>
  <si>
    <t>Extindere și modernizare rețea de alimentare cu apă potabilă și extindere canalizare în com. Vlad Țepeș</t>
  </si>
  <si>
    <t>Înființare rețea distribuție gaze naturale în com. Vlad Țepeș</t>
  </si>
  <si>
    <t>Educare și informare privind consumul responsabil de energie și privind avantajele utilizării surselor de energie regenerabilă</t>
  </si>
  <si>
    <t>Participarea la misiuni și vizite interne și internaționale pentru identificarea de investitori</t>
  </si>
  <si>
    <t xml:space="preserve">Sprijin pentru crearea de parteneriate locale pentru valorificarea la nivel economic a rezultatelor activității de cercetare - dezvoltare </t>
  </si>
  <si>
    <t>Sprijin pentru crearea de parteneriate locale pentru valorificarea rezultatelor activității de cercetare - dezvoltare în agricultură</t>
  </si>
  <si>
    <t>Implementarea de programe de dezvoltare de competențe didactice și de acordare de facilități pentru personalul didactic care activează în zone vulnerabile (zone greu accesibile, cu rată a abandonului școlar ridicată, cu rezultate școlare neperformante)</t>
  </si>
  <si>
    <t>Programe de burse pentru pregătirea profesională și pentru formarea continuă și perfecționarea educatorilor, învățătorilor, instructorilor și profesorilor din unitățile de învățământ</t>
  </si>
  <si>
    <t>Derularea de programe și campanii în școli pentru promovarea învățării și a programelor de stimulare a performanțelor  (bursele de merit)</t>
  </si>
  <si>
    <t>Derularea de programe de promovare a oportunităţilor de calificare și angajare la nivel local</t>
  </si>
  <si>
    <t>Măsuri pentru ocuparea posturilor care trebuie completate, complementar cu programe de acordare a facilităților pentru medici/ personalul medical</t>
  </si>
  <si>
    <t>Programe de stimulare a cadrelor medicale care aleg să profeseze în județ (burse pentru specializare profesională)</t>
  </si>
  <si>
    <t>Derularea de campanii județene pentru adoptarea unui stil de viață sănătos</t>
  </si>
  <si>
    <t xml:space="preserve">Sprijin pentru pentru creșterea competențelor profesionale ale personalului de specialitate din cadrul serviciilor sociale </t>
  </si>
  <si>
    <t>Dezvoltarea de programe pentru comunitățile marginalizate</t>
  </si>
  <si>
    <t>Derularea de campanii județene pentru promovarea conceptelor de economie socială și antreprenoriat social</t>
  </si>
  <si>
    <t>Dezvoltarea serviciilor publice de colectare și reciclare a deșeurilor</t>
  </si>
  <si>
    <t>Sprijinirea evenimentelor tradiționale reprezentative pentru județ</t>
  </si>
  <si>
    <t>Participarea funcționarilor angajați în administrația publică la cursuri/instruiri pentru dezvoltarea competențelor digitale</t>
  </si>
  <si>
    <t>Continuarea implementării mecanismului de bugetare participativă</t>
  </si>
  <si>
    <t>Suprafață perdele forestiere înființată (ha)</t>
  </si>
  <si>
    <t>Suprafață seră legume înființată (mp)</t>
  </si>
  <si>
    <t>Nr. misiuni/vizite</t>
  </si>
  <si>
    <t>Sprijin pentru realizarea, modernizarea și extinderea rețelelor pentru irigații</t>
  </si>
  <si>
    <t>Sprijin pentru înființarea de facilități, platforme de colectare, depozitare</t>
  </si>
  <si>
    <t>Nr. facilități create</t>
  </si>
  <si>
    <t>Nr. programe</t>
  </si>
  <si>
    <t>Nr. parteneriate locale sprijinite</t>
  </si>
  <si>
    <t>Sprijin pentru modernizarea porturilor turistice</t>
  </si>
  <si>
    <t>Nr. porturi turistice modernizate</t>
  </si>
  <si>
    <t>Nr. trasee turistice marcate</t>
  </si>
  <si>
    <t>Nr. arii protejate sprijinite</t>
  </si>
  <si>
    <t>Sprijinirea unor campanii de voluntariat în amenajări turistice – marcarea de trasee, igienizare, promovare turistică ș.a. - pentru a sprijini implicarea comunităților locale în prezervarea și protejarea obiectivelor de patrimoniu</t>
  </si>
  <si>
    <t>Nr. structuri asociative înființate</t>
  </si>
  <si>
    <t>Inițierea unei structuri asociative pentru promovarea turismului în județ</t>
  </si>
  <si>
    <t>Modernizarea infrastructurii educaționale din județul Călărași</t>
  </si>
  <si>
    <t>Contribuție la crearea, extinderea și menținerea spațiilor verzi în mediul urban</t>
  </si>
  <si>
    <t>Sprijinirea modernizării/extinderii sistemelor de apă și apă uzată pentru acoperire 100%</t>
  </si>
  <si>
    <t>Inventarierea în scopul valorificării a terenurilor și suprafețelor neutilizate (centre logistice, spații de agrement, centre culturale/educaționale, etc.)</t>
  </si>
  <si>
    <t xml:space="preserve">Lucrări pentru instalarea sistemelor de energie termică din surse regenerabile pentru clădirile instituțiilor publice </t>
  </si>
  <si>
    <t>Modernizarea și extinderea infrastructurii pentru servicii sociale</t>
  </si>
  <si>
    <t>Implementarea sistemelor de alertă pentru poluarea atmosferei, apei şi solului</t>
  </si>
  <si>
    <t>Sprijinirea și promovarea înființării Asociațiilor de Dezvoltare Intercomunitară și a Grupurilor de Acțiune Locală</t>
  </si>
  <si>
    <t>Sprijin pentru adoptarea de sisteme informatice pentru plata taxelor și impozitelor la nivelul tuturor instituțiilor publice</t>
  </si>
  <si>
    <t>PO TJ; Prioritatea 1</t>
  </si>
  <si>
    <t>Sprijin pentru dezvoltarea de infrastructuri noi pentru afaceri (programe tip startup, incubatoare de afaceri, zone de dezvoltare noi)</t>
  </si>
  <si>
    <t xml:space="preserve">Nr. structuri sprijinire afaceri înființate </t>
  </si>
  <si>
    <t xml:space="preserve">Capacitate de producție
suplimentară pentru energia din surse regenerabile (din care: energie electrică, termică) </t>
  </si>
  <si>
    <t>Derularea unor programe de conștientizare a populației cu privire la măsurile de protecție a mediului și promovarea economiei circulare</t>
  </si>
  <si>
    <t>PO TJ; Prioritate 4</t>
  </si>
  <si>
    <t>Nr. clădiri aparținând unităților sanitare modernizate</t>
  </si>
  <si>
    <t>Nr. măsuri implementate</t>
  </si>
  <si>
    <t>Nr. campanii</t>
  </si>
  <si>
    <t>Nr. clădiri aparținând infrastructurii sociale modernizate</t>
  </si>
  <si>
    <t>Nr. apeluri lansate</t>
  </si>
  <si>
    <t>Nr. programe formare profesională</t>
  </si>
  <si>
    <t>Nr. programe pentru comunități marginalizate</t>
  </si>
  <si>
    <t>Nr. clădiri aparținând unităților de învățământ modernizate</t>
  </si>
  <si>
    <t>Reabilitare energetică, Școală Gimnazială Specială nr. 1, Municipiul Călărași</t>
  </si>
  <si>
    <t>Nr. clădiri publice modernizate</t>
  </si>
  <si>
    <t>Lungime totală a rețelei simple de distribuție a apei potabile și a conductelor de canalizare</t>
  </si>
  <si>
    <t>% UAT din județ cu acces internet</t>
  </si>
  <si>
    <t>Lungimea totală a drumurilor reabilitate sau modernizate (km)</t>
  </si>
  <si>
    <t>Suprafața spații verzi urbane (mp)</t>
  </si>
  <si>
    <t>Nr. sisteme implementate</t>
  </si>
  <si>
    <t>Nr. canale finalizate</t>
  </si>
  <si>
    <t xml:space="preserve">Nr. puncte de colectare selectivă și capacități de sortare și reciclare nou create </t>
  </si>
  <si>
    <t>Nr. terenurilor și suprafețelor neutilizate valorificate</t>
  </si>
  <si>
    <t>Nr. programe de informare</t>
  </si>
  <si>
    <t>Nr. soluții de utilizare energie regenerabilă implementate</t>
  </si>
  <si>
    <t>Nr. investiții protecție mal realizate</t>
  </si>
  <si>
    <t>Nr. sisteme prevenire dezastre implementate</t>
  </si>
  <si>
    <t>Nr. investiții realizate</t>
  </si>
  <si>
    <t>Nr. clădiri aparținând infrastructurii de agrement mdoernizate</t>
  </si>
  <si>
    <t>Nr. evenimente sprijinite</t>
  </si>
  <si>
    <t>Nr. sisteme informatice implementate</t>
  </si>
  <si>
    <t xml:space="preserve">Nr. persoane instruite </t>
  </si>
  <si>
    <t>Nr. apeluri bugerate participativă lansate</t>
  </si>
  <si>
    <t>Nr. ADI / GAL-uri înființate</t>
  </si>
  <si>
    <t>1.1.1</t>
  </si>
  <si>
    <t>1.1.2</t>
  </si>
  <si>
    <t>1.2.1</t>
  </si>
  <si>
    <t>1.2.2</t>
  </si>
  <si>
    <t>1.2.3</t>
  </si>
  <si>
    <t>1.3.1</t>
  </si>
  <si>
    <t>2.1.2</t>
  </si>
  <si>
    <t>2.1.1</t>
  </si>
  <si>
    <t>2.2.1</t>
  </si>
  <si>
    <t>2.3.1</t>
  </si>
  <si>
    <t>3.1.1</t>
  </si>
  <si>
    <t>3.2.1</t>
  </si>
  <si>
    <t>3.2.2</t>
  </si>
  <si>
    <t>3.3.1</t>
  </si>
  <si>
    <t>4.1.1</t>
  </si>
  <si>
    <t>3.3.2</t>
  </si>
  <si>
    <t>4.2.1</t>
  </si>
  <si>
    <t>5.1.1</t>
  </si>
  <si>
    <t>6.2.1</t>
  </si>
  <si>
    <t>6.2.2</t>
  </si>
  <si>
    <t>6.3.1</t>
  </si>
  <si>
    <t>7.1.1</t>
  </si>
  <si>
    <t>6.3.2</t>
  </si>
  <si>
    <t>6.3.3</t>
  </si>
  <si>
    <t>7.2.1</t>
  </si>
  <si>
    <t>7.2.2</t>
  </si>
  <si>
    <t>8.2.1</t>
  </si>
  <si>
    <t>8.3.1</t>
  </si>
  <si>
    <t>9.1.1</t>
  </si>
  <si>
    <t>9.1.2</t>
  </si>
  <si>
    <t>9.2.1</t>
  </si>
  <si>
    <t>10.1.1</t>
  </si>
  <si>
    <t>10.2.1</t>
  </si>
  <si>
    <t>PO DD; Prioritatea 3</t>
  </si>
  <si>
    <t>PO DD; Prioritatea 4</t>
  </si>
  <si>
    <t>PO TJ; Prioritate 2</t>
  </si>
  <si>
    <t>DDs1</t>
  </si>
  <si>
    <t>DDs2</t>
  </si>
  <si>
    <t>DDs1.P1</t>
  </si>
  <si>
    <t>DDs1.P2</t>
  </si>
  <si>
    <t>Modernizare străzi prin asfaltare în satele Dor Mărunt și Dâlga, comuna Dor Mărunt, județ Călărași</t>
  </si>
  <si>
    <t>Extindere rețea de distribuție gaze în comuna Dor Mărunt, sat Ogoru, județ Călărași</t>
  </si>
  <si>
    <t>Grădinița cu program normal - 3 grupe, localitatea Dîlga, com. Dor Mărunt, jud. Călărași</t>
  </si>
  <si>
    <t>Construire sală de educație fizică școlară în comuna Dor Mărunt, sat Dor Mărunt, județul Călărași</t>
  </si>
  <si>
    <t>Reabilitarea, modernizarea, extinderea și dotarea Școlii Gimnaziale nr. 1 Dor Mărunt sat, comuna Dor Mărunt, județ Călărași</t>
  </si>
  <si>
    <t>Înființare parc ”Regele Carol I”</t>
  </si>
  <si>
    <t>Extindere parc ”Valea Gerului”</t>
  </si>
  <si>
    <t>Consolidarea, reabilitarea și modernizarea Spitalului Județean de Urgență Călărași</t>
  </si>
  <si>
    <t>PDJ 2014 - 2020 (Corp F, G, H)</t>
  </si>
  <si>
    <t>Apeluri competitive pentru externalizarea serviciilor sociale către furnizori privați</t>
  </si>
  <si>
    <t xml:space="preserve">Dezvoltarea serviciilor de reabilitare în comunitate, prin echipe mobile de servicii, pentru sprijinirea persoanelor cu dizabilități </t>
  </si>
  <si>
    <t>POIDS Prioritatea 6</t>
  </si>
  <si>
    <t xml:space="preserve">Inventarierea și promovarea ofertei de terenuri/ active/ facilități și oportunități de investiții către potențiali investitori prin instrumente de comunicare adecvate (pagina web, materiale de promovare etc.) </t>
  </si>
  <si>
    <t>Nr. acțiuni inventariere</t>
  </si>
  <si>
    <t>Buget CJ Călărași</t>
  </si>
  <si>
    <t>Dezvoltarea structurii pentru afaceri a judeţului Călăraşi prin înfiinţarea unui parc industrial (ex. în zona comunelor Modelu-Roseţi)</t>
  </si>
  <si>
    <t>Tip proiect</t>
  </si>
  <si>
    <t>suport</t>
  </si>
  <si>
    <t>punctual</t>
  </si>
  <si>
    <t>strategic</t>
  </si>
  <si>
    <t>PO TJ; Prioritatea 1
POR SudMuntenia - P1, OS 1.3</t>
  </si>
  <si>
    <t>Suprafața totală amenajată (ha)</t>
  </si>
  <si>
    <t>ANIF, OUAI</t>
  </si>
  <si>
    <t>PNDR; Programul Național de Reabilitate a infrastructurii principale de irigații</t>
  </si>
  <si>
    <t>HG 557 / 2018</t>
  </si>
  <si>
    <t>Derularea de campanii de informare cu privire la oportunitățile de finanțare pentru agricultură</t>
  </si>
  <si>
    <t>PNDR 2021 - 2027</t>
  </si>
  <si>
    <t>Sprijin pentru conceperea și marcarea/semnalizarea și amenajarea de trasee turistice în județul Călărași</t>
  </si>
  <si>
    <t>ObS4. Formarea capitalului uman</t>
  </si>
  <si>
    <t>Axa4.1 Dezvoltarea programelor de educație și formare în acord cu nevoile angajatorilor</t>
  </si>
  <si>
    <t>Axa4.2 Măsuri de sprijinire a ocupării forței de muncă</t>
  </si>
  <si>
    <t>Suport pentru dezvoltarea de programe de educație și formare privind calificările și abilitățile cerute de piața muncii</t>
  </si>
  <si>
    <t>ObS5. Mobilitatea forței de muncă</t>
  </si>
  <si>
    <t>Implementarea unor măsuri pentru creșterea mobilității forței de muncă</t>
  </si>
  <si>
    <t>ObS6. Regenerarea localităților și a infrastructurii edilitare a județului</t>
  </si>
  <si>
    <t>Axa6.2 Dezvoltarea rețelelor de infrastructură de bază (apă, canalizare, electricitate, distribuție de  gaze și de date, piețe locale)</t>
  </si>
  <si>
    <t>Axa6.3 Dezvoltarea și modernizarea infrastructurii de transport</t>
  </si>
  <si>
    <t>Axa6.4 Dezvoltarea serviciilor publice de gospodărire a teritoriului</t>
  </si>
  <si>
    <t>Axa6.1 Reabilitarea și modernizarea clădirilor și spațiilor publice</t>
  </si>
  <si>
    <t>Finalizarea construirii canalului Dunăre - București pe albia râului Argeș</t>
  </si>
  <si>
    <t>Sprijin pentru extinderea acoperirii infrastructurii de internet pentru toate UAT-urile din județ</t>
  </si>
  <si>
    <t>8.2.2</t>
  </si>
  <si>
    <t>Sprijin pentru regenerarea spațiilor urbane degradate și a terenurilor virane / neutilizate / abandonate</t>
  </si>
  <si>
    <t>ObS7. Dezvoltarea  și modernizarea infrastructurii educaționale</t>
  </si>
  <si>
    <t>Axa7.1 Modernizarea, reabilitarea  infrastructurii de educație și dotarea cu echipamente</t>
  </si>
  <si>
    <t>Axa7.2 Măsuri de creștere a calității serviciilor educaționale</t>
  </si>
  <si>
    <t>ObS8. Dezvoltarea și modernizarea serviciilor de sănătate</t>
  </si>
  <si>
    <t xml:space="preserve">Axa8.1 Îmbunătățirea infrastructurii serviciilor medicale și de îngrijire </t>
  </si>
  <si>
    <t>Axa8.2 Dezvoltarea unui corp profesional înalt calificat</t>
  </si>
  <si>
    <t>Axa8.3 Educația pentru sănătate și un stil de viață sănătos</t>
  </si>
  <si>
    <t>ObS9. Dezvoltarea și modernizarea serviciilor de îngrijire și protecție socială</t>
  </si>
  <si>
    <t>Axa9.1 Creșterea calității serviciilor furnizate</t>
  </si>
  <si>
    <t>Axa9.2 Creșterea capacității de integrarea și inserție socială a beneficiarilor de servicii pentru dobândirea  autonomiei sociale și economice</t>
  </si>
  <si>
    <t>ObS10. Dezvoltarea infrastructurii culturale și de petrecere a timpului liber</t>
  </si>
  <si>
    <t>Axa10.1 Dezvoltarea infrastructurii de agrement</t>
  </si>
  <si>
    <t>Axa10.2 Promovarea unei agende publice culturale și sportive</t>
  </si>
  <si>
    <t xml:space="preserve">Sprijin pentru protejarea și valorificarea patrimoniului construit din județ
</t>
  </si>
  <si>
    <t>ObS11. Creșterea capacității administrative</t>
  </si>
  <si>
    <t>ODc1</t>
  </si>
  <si>
    <t>ODc2</t>
  </si>
  <si>
    <t>ObS12. Protecția mediului și gospodărirea durabilă a teritoriului</t>
  </si>
  <si>
    <t xml:space="preserve">Axa12.1 Măsurile de protecție a mediului </t>
  </si>
  <si>
    <t>Axa12.3 Creșterea capacității de prevenire a dezastrelor și de reacție la apariția acestora</t>
  </si>
  <si>
    <t>ObS13. Promovarea măsurilor de dezvoltare durabilă și sustenabilă</t>
  </si>
  <si>
    <t>Axa 13.2 Încurajarea utilizării soluțiilor durabile</t>
  </si>
  <si>
    <t>Axa12.1 Îmbunătățirea eficienței energetice la nivelul județului</t>
  </si>
  <si>
    <t>Axa11.1 Modernizarea instituțiilor administrației publice și dotarea cu tehnolologie IT modernă și performantă care să permită implementarea unor soluții software integrate de gestionare ușoară, rapidă și modernă a activității curente a administrațiilor publice</t>
  </si>
  <si>
    <t>Axa11.2 Dezvoltarea competențelor resurselor umane</t>
  </si>
  <si>
    <t>Axa11.3 Dezvoltarea parteneriatului, dialogului și consultării cu cetățenii și mediul de afaceri și a cooperării transfrontaliere</t>
  </si>
  <si>
    <t>12.1.1</t>
  </si>
  <si>
    <t>12.1.2</t>
  </si>
  <si>
    <t>12.1.3</t>
  </si>
  <si>
    <t>12.1.4</t>
  </si>
  <si>
    <t>12.1.5</t>
  </si>
  <si>
    <t>11.1.1</t>
  </si>
  <si>
    <t>11.2.1</t>
  </si>
  <si>
    <t>11.3.1</t>
  </si>
  <si>
    <t>12.2.1</t>
  </si>
  <si>
    <t xml:space="preserve">Axa12.2 Măsurile de protecție a mediului </t>
  </si>
  <si>
    <t>12.3.1</t>
  </si>
  <si>
    <t>12.2.3</t>
  </si>
  <si>
    <t>12.3.2</t>
  </si>
  <si>
    <t>12.3.3</t>
  </si>
  <si>
    <t>12.3.4</t>
  </si>
  <si>
    <t>12.3.5</t>
  </si>
  <si>
    <t>12.3.6</t>
  </si>
  <si>
    <t>12.3.7</t>
  </si>
  <si>
    <t>12.3.8</t>
  </si>
  <si>
    <t>6.1.2</t>
  </si>
  <si>
    <t>6.3.4</t>
  </si>
  <si>
    <t>6.4.1</t>
  </si>
  <si>
    <t>7.2.3</t>
  </si>
  <si>
    <t>8.1.1</t>
  </si>
  <si>
    <t>9.1.3</t>
  </si>
  <si>
    <t>9.2.2</t>
  </si>
  <si>
    <t>9.2.3</t>
  </si>
  <si>
    <t>Axa5.1 Mobilitatea forței de muncă</t>
  </si>
  <si>
    <t>Decolmatarea brațului Borcea</t>
  </si>
  <si>
    <t>6.3.5</t>
  </si>
  <si>
    <t>Dezvoltarea structurii pentru afaceri a judeţului Călăraşi prin înfiinţarea unui parc logistic în municipiul Călăraşi</t>
  </si>
  <si>
    <t>PDJ 2014 - 2020; str. Independenţei (fosta unitate militară); zona metropolitană</t>
  </si>
  <si>
    <t>Axa6.1 Regenerarea clădirilor și a spațiilor publice</t>
  </si>
  <si>
    <t>Axa9.1 Creșterea calității serviciilor sociale furnizate</t>
  </si>
  <si>
    <t xml:space="preserve">Axa 13.1 Conștientizarea populației privind importanța protejării mediului </t>
  </si>
  <si>
    <t>Reabilitarea Școlii Luptători, comuna Frăsinet</t>
  </si>
  <si>
    <t>6.2.3</t>
  </si>
  <si>
    <t>Proiectul regional de dezvoltare a infrastructurii de apa si apa uzata pentru aria de operare a Operatorului Regional in judetele Calarasi si Ialomita, in perioada 2014-2020</t>
  </si>
  <si>
    <t>Consiliul Județean Călărași în parteneriat</t>
  </si>
  <si>
    <t>Consiliul Județean Călărași</t>
  </si>
  <si>
    <t>Consiliul Județean Călărași și Zona Metropolitană Călărași</t>
  </si>
  <si>
    <t xml:space="preserve">Consiliul Județean Călărași + A.D.I. Ecomanagement Salubris </t>
  </si>
  <si>
    <t>Consiliul Județean Călărași + ADI Ecoaqua</t>
  </si>
  <si>
    <t>Consiliul Județean Călărași + ISU</t>
  </si>
  <si>
    <t>11.1.2</t>
  </si>
  <si>
    <t>Nr. soluții smart implementate</t>
  </si>
  <si>
    <t>Implementarea de soluții de tip ”smart territory” la nivelul județului</t>
  </si>
  <si>
    <t>Ecoaqua; în implementare</t>
  </si>
  <si>
    <t xml:space="preserve">Amenajarea de piste de biciclete pentru creșterea mobilității și încurajarea mjloacelor de transport nepoluante </t>
  </si>
  <si>
    <t>6.3.6</t>
  </si>
  <si>
    <t>Lungime piste de biciclete (km)</t>
  </si>
  <si>
    <t>Sprijinirea modernizării și eficientizării energetice a clădirilor publice</t>
  </si>
  <si>
    <t>Responsabil</t>
  </si>
  <si>
    <t>Căscioarele</t>
  </si>
  <si>
    <t>post-consultare</t>
  </si>
  <si>
    <t xml:space="preserve">Modernizare drumuri de interes local </t>
  </si>
  <si>
    <t>SF</t>
  </si>
  <si>
    <t>Stadiu</t>
  </si>
  <si>
    <t>Înființare așezământ social</t>
  </si>
  <si>
    <t>SF/PT</t>
  </si>
  <si>
    <t>REABILITARE TERMICA, MODERNIZARE SI EXTINDERE DISPENSAR</t>
  </si>
  <si>
    <t>intentie</t>
  </si>
  <si>
    <t>faza execuție lucrări</t>
  </si>
  <si>
    <t>consultare online</t>
  </si>
  <si>
    <t>Înfiinţare alei pietonale și trotuare în comuna Curcani</t>
  </si>
  <si>
    <t>Extindere retea de apa potabila si canalizare in sat Salcioara , apartinand UAT CURCANI</t>
  </si>
  <si>
    <t>Înființare dispensar uman</t>
  </si>
  <si>
    <t>295.000,00 euro</t>
  </si>
  <si>
    <t>Extindere sediu primarie</t>
  </si>
  <si>
    <t>96.000,00 euro</t>
  </si>
  <si>
    <t>Fii parte din comunitate! – Servicii integrate adresate comunităţii locale de romi din Curcani și Românești</t>
  </si>
  <si>
    <t>800.000,00 euro</t>
  </si>
  <si>
    <t>6.812.090,00 euro</t>
  </si>
  <si>
    <t>execuție</t>
  </si>
  <si>
    <t>Extindere rețea electrică</t>
  </si>
  <si>
    <t>200.000,00 euro</t>
  </si>
  <si>
    <t>Extindere rețea distribuție gaze naturale</t>
  </si>
  <si>
    <t>361.867,00 euro</t>
  </si>
  <si>
    <t>în derulare</t>
  </si>
  <si>
    <t>Modernizare drumuri de interes local – 14,875 km</t>
  </si>
  <si>
    <t>6.727.867,00 euro</t>
  </si>
  <si>
    <t>CNI</t>
  </si>
  <si>
    <t>SF/depus CNI</t>
  </si>
  <si>
    <t>Asfaltare si modernizare strazi – 7,803 km</t>
  </si>
  <si>
    <t>Reabilitare si modernizare strazi – 1,500 km</t>
  </si>
  <si>
    <t>3.500.000,00 euro</t>
  </si>
  <si>
    <t>1.500.000,00 euro</t>
  </si>
  <si>
    <t>Alei pietonale și șanțuri protejate</t>
  </si>
  <si>
    <t>Construire grădiniță cu program prelungit</t>
  </si>
  <si>
    <t>280.000,00 euro</t>
  </si>
  <si>
    <t>Reabilitare și modernizare dispensar</t>
  </si>
  <si>
    <t>370.000 euro</t>
  </si>
  <si>
    <t>365.000,00 euro</t>
  </si>
  <si>
    <t>POPAM</t>
  </si>
  <si>
    <t>Înființare parc tematic piscicol</t>
  </si>
  <si>
    <t>Construire și dotare centru cultural memorialistic</t>
  </si>
  <si>
    <t>600.000,00 euro</t>
  </si>
  <si>
    <t>Construire sediu Primărie</t>
  </si>
  <si>
    <t>550.000,00 euro</t>
  </si>
  <si>
    <t>Sistem video de monitorizare a principalelor căi de comunicație rutieră din satele Dor Mărunt, Dîlga, Înfrățirea, Pelinu și Ogoru</t>
  </si>
  <si>
    <t>2.715.000,00 euro</t>
  </si>
  <si>
    <t>intenție/SF</t>
  </si>
  <si>
    <t>225.000,00 euro</t>
  </si>
  <si>
    <t>documentație depusă/SF</t>
  </si>
  <si>
    <t>85.000,00 euro</t>
  </si>
  <si>
    <t>338.000,00 euro</t>
  </si>
  <si>
    <t>Ministerul Educației</t>
  </si>
  <si>
    <t>documentație depusă</t>
  </si>
  <si>
    <t>intenție</t>
  </si>
  <si>
    <t>430.000,00 euro</t>
  </si>
  <si>
    <t>intenție cf. Nota conceptuală</t>
  </si>
  <si>
    <t>Modernizare prin asfaltare în satele Dor Mărunt, Dâlga și Ogoru comuna Dor Mărunt, jud. Călărași</t>
  </si>
  <si>
    <t>Rețea apă și canalizare în comuna Dor Mărunt</t>
  </si>
  <si>
    <t>documentație depusă de către Ecoaqua</t>
  </si>
  <si>
    <t>Extindere rețea de distribuție gaze în Orașul fundulea și Sat Gostilele</t>
  </si>
  <si>
    <t>Asfaltare și modernizare străzi în Orașul Fundulea</t>
  </si>
  <si>
    <t>Asfaltare și modernizare străzi în Satul Gostilele</t>
  </si>
  <si>
    <t>Modernizare străzi, zone pietonale și accese în proprietăți în Orașul Fundulea</t>
  </si>
  <si>
    <t>Reabilitare și modernizare zone pietonale și accese în proprietăți în Orașul Fundulea</t>
  </si>
  <si>
    <t>Achiziționare mașini și utilaje pentru întreținerea domeniului public</t>
  </si>
  <si>
    <t>Înființare și dotare parc pentru Orașul Fundulea</t>
  </si>
  <si>
    <t>Înființare și dotare parc pentru Satul Gostilele</t>
  </si>
  <si>
    <t>Achiziționarea a două microbuze de 24 locuri pentru transport public local</t>
  </si>
  <si>
    <t>Construire și dotare Policlinică și Centru de Permanență</t>
  </si>
  <si>
    <t>Construirea de locuințe sociale (tip ANL)</t>
  </si>
  <si>
    <t>Înființare și dotare spălătorie socială</t>
  </si>
  <si>
    <t>Înființare și dotare centru rezidențial pentru îngrijit bătrânii și persoanele fără aparținători</t>
  </si>
  <si>
    <t>Înființare și dotare centru pentru victimele violenței în familie</t>
  </si>
  <si>
    <t>Înființarea unui parc industrial</t>
  </si>
  <si>
    <t>Înființare rețea de distribuție gaze la nivelul UAT</t>
  </si>
  <si>
    <t>1.100.000,00 euro</t>
  </si>
  <si>
    <t>Generații: Trecut, Prezent, Viitor</t>
  </si>
  <si>
    <t>451.135,00 euro</t>
  </si>
  <si>
    <t>evaluare</t>
  </si>
  <si>
    <t>Modernizare străzi de interes local în Comuna Gurbănești</t>
  </si>
  <si>
    <t>analiză</t>
  </si>
  <si>
    <t>POCU</t>
  </si>
  <si>
    <t>Modernizare străzi în Comuna Radovanu, județul Călărași</t>
  </si>
  <si>
    <t>2.498.876,00 euro</t>
  </si>
  <si>
    <t>Extindere rețea de canalizare și stație de epurare în comuna Radovanu, județul Călărași</t>
  </si>
  <si>
    <t>2.014.439,63 euro</t>
  </si>
  <si>
    <t>Lupsanu</t>
  </si>
  <si>
    <t>1.300.000,00 euro</t>
  </si>
  <si>
    <t>Amenajare parc și loc de joacă</t>
  </si>
  <si>
    <t>32.00,00 euro</t>
  </si>
  <si>
    <t>Amenajare complex sportiv în Comuna Tămădau Mare</t>
  </si>
  <si>
    <t>1.343.321,24 euro</t>
  </si>
  <si>
    <t>Racordarea la rețeaua de gaze a comeniei Lupsanu</t>
  </si>
  <si>
    <t>Înființare rețea distribuție gaze la nivelul UAT</t>
  </si>
  <si>
    <t>5.000.000,00 euro</t>
  </si>
  <si>
    <t>Asfaltare și modernizare drumuri comunale în Comuna Tămădau Mare, județul Călărași</t>
  </si>
  <si>
    <t>PT</t>
  </si>
  <si>
    <t>Asfaltarea drumurilor de interes local în Comuna Valea Argovei, județul Călărași</t>
  </si>
  <si>
    <t>depus la CNI</t>
  </si>
  <si>
    <t>Reabilitare, modernizare și dotare Grădonița nr. 1, Sat Valea Argovei, comuna Argovei, județul Călărași</t>
  </si>
  <si>
    <t>depus CNI</t>
  </si>
  <si>
    <t>Achiziții pentru un sistem informatic integrat în comuna Șoldanu</t>
  </si>
  <si>
    <t>80.000,00 euro</t>
  </si>
  <si>
    <t>depus</t>
  </si>
  <si>
    <t>Construire și dotare sediu primărie</t>
  </si>
  <si>
    <t>licitație</t>
  </si>
  <si>
    <t>Construire și dotare sediu dispensar în Sat Negoești</t>
  </si>
  <si>
    <t>1.428.571,42 euro</t>
  </si>
  <si>
    <t>Construire și dotare sală de sport</t>
  </si>
  <si>
    <t>2349437,14 euro</t>
  </si>
  <si>
    <t>Modernizare, dotare și reabilitare Cămin Cultural în Comuna Vâlcelele</t>
  </si>
  <si>
    <t>88.331,00 euro</t>
  </si>
  <si>
    <t>94.494,00 euro</t>
  </si>
  <si>
    <t>Axa9.2 Creșterea capacității de integrare și inserție socială a beneficiarilor de servicii pentru dobândirea  autonomiei sociale și economice</t>
  </si>
  <si>
    <t>Consolidarea capacității unităților de învățământ din Comuna Vâlcelele în vederea gestionării situației de pandemie generată de virusul SARS COV-2</t>
  </si>
  <si>
    <t>Achiziții tablete școlare și alte echipamente didactice online în Comuna Vâlcelele</t>
  </si>
  <si>
    <t>75.544,00 euro</t>
  </si>
  <si>
    <t>POC - aca prioritară 2</t>
  </si>
  <si>
    <t>Modernizare străzi în Comuna Vâlcelele</t>
  </si>
  <si>
    <t>1.000.000,00 euro</t>
  </si>
  <si>
    <t>Înființare sistem alimentare cu apă și canalizare</t>
  </si>
  <si>
    <t>8.243.622,00 euro</t>
  </si>
  <si>
    <t>licitație proiectare și execuție</t>
  </si>
  <si>
    <t>Dezvoltare sistem inteligent de distribuție gaze naturale în Comuna Luica</t>
  </si>
  <si>
    <t>Alimentare cu apă în Satul Valea Stanii și Cartierul Sarbi</t>
  </si>
  <si>
    <t>Asfaltare și modernizare deumuri de interes local 7,4km</t>
  </si>
  <si>
    <t>Construcția unor terenuri de sport sintetice</t>
  </si>
  <si>
    <t>Construcție sediu primărie</t>
  </si>
  <si>
    <t>Reabilitare Cămin Cultural</t>
  </si>
  <si>
    <t>Reabilitare și modernizare clădire dispensar uman</t>
  </si>
  <si>
    <t>Reabilitare și modernizare clădire dispensar veterinar</t>
  </si>
  <si>
    <t>Asfaltare DC22 (din DJ303-Polcești)</t>
  </si>
  <si>
    <t>Asfaltare DC24 Sandulita-Măgureni_Solacolu (legătura între DJ303 - DJ 402A - DJ 402)</t>
  </si>
  <si>
    <t>Renovare și modernizare Grădinița Solacolu</t>
  </si>
  <si>
    <t>Renovare și modernizare Grădinița Sărulești Sat</t>
  </si>
  <si>
    <t>Reabilitare Cămin Locuințe sociale Sărulești Gară</t>
  </si>
  <si>
    <t>Înlocuire sistem de încălzire sediu primărie</t>
  </si>
  <si>
    <t>689.972,04 euro</t>
  </si>
  <si>
    <t>Înființare teren de sport sintetic în Sat Solacolu</t>
  </si>
  <si>
    <r>
      <t xml:space="preserve">centralizator 2014 - 2020; </t>
    </r>
    <r>
      <rPr>
        <sz val="10"/>
        <color rgb="FFC00000"/>
        <rFont val="Calibri"/>
        <family val="2"/>
        <scheme val="minor"/>
      </rPr>
      <t>post-consultare</t>
    </r>
  </si>
  <si>
    <t xml:space="preserve">Înființare rețea de distribuție gaze la nivelul UAT </t>
  </si>
  <si>
    <t>Înființare rețea canalizare în satul Progresu, comuna Sohatu</t>
  </si>
  <si>
    <t>Înființare rețea alimentare cu apă potabilă în satul Sohatu, comuna Sohatu</t>
  </si>
  <si>
    <t>Înființare rețea canalizare în satul Sohatu, comuna Sohatu</t>
  </si>
  <si>
    <t>Asfaltare străzi la nivelul UAT</t>
  </si>
  <si>
    <t>Înființare rețea internet în parcurile din localitate</t>
  </si>
  <si>
    <t>Realizare Bază sportivă Progresu</t>
  </si>
  <si>
    <t>Construire grădiniță sat Sohatu, comuna Sohatu</t>
  </si>
  <si>
    <t>Construire sală de sport Școala gimnazială nr. 1 Sohatu</t>
  </si>
  <si>
    <t>Reabilitare/modernizare Școală Gimnazială nr. 2 Progresu</t>
  </si>
  <si>
    <t>Reabilitare bloc locuințe sociale</t>
  </si>
  <si>
    <t>Înființare rețea de gaze naturale în localitățile Vlad Țepeș și Mihai Viteazu, Comuna Vlad Țepeș, județul Cășărași</t>
  </si>
  <si>
    <t>1.301.178,529 euro</t>
  </si>
  <si>
    <t>Realizare racorduri la rețeaua de canalizare menajeră și extinderea rețelei de canalizare în satele Vlad Țepeș și Mihai Viteazu, județul Călărași</t>
  </si>
  <si>
    <t>369.306,168 euro</t>
  </si>
  <si>
    <t>Extindere canalizare comuna Vlad Țepeș, județul Călărași</t>
  </si>
  <si>
    <t>Realizare sistem fotovoltaic pentru producerea de energie electrică pentru iluminatul public și alimentarea unor instituții în comuna Vlad Țepeș, județul Călărași</t>
  </si>
  <si>
    <t>Reabilitare drumuri de interes local în Comuna Vlad Țepeș, județul Călărași</t>
  </si>
  <si>
    <t>8.140.524,704 euro</t>
  </si>
  <si>
    <t>Reabilitare drumuri aflate în extravilanul Comunei Vlad Țepeș, jdețul Călărași</t>
  </si>
  <si>
    <t>Realizare piste pentru bicicliști</t>
  </si>
  <si>
    <t>Construire de Slaă de Sport Școlară, proiect tip, comuna Vlad Țepeș, județul Călărași</t>
  </si>
  <si>
    <t>Construire Complex Sportiv, Comuna Vlad Țepeș, județul Călărași</t>
  </si>
  <si>
    <t>1.573.021,20 euro</t>
  </si>
  <si>
    <t>Reabilitare, modernizare și dotare Cămin Cultural, comuna Vlad Țepeș, județul Călărași</t>
  </si>
  <si>
    <t>Reabilitarea și modernizarea celor două parcuri existente din Comuna Vlad Țepeș, județul Călărași</t>
  </si>
  <si>
    <t>Reabilitare, modernizare, dotare și extindere sediu primărie Comuna Vlad Țepeș, județul Călărași</t>
  </si>
  <si>
    <t>505.465,339 euro</t>
  </si>
  <si>
    <t>Încurajarea parteneriatului public-privat prin punerea la dispoziția investitorilor de terenuri, asigurarea utilităților și asigurarea de facilități fiscale</t>
  </si>
  <si>
    <t>Buget Local</t>
  </si>
  <si>
    <t>Modernizare străzi în Orașul Lehliu Gară și satele componente: Razvani și Buzoeni, județul Călărași</t>
  </si>
  <si>
    <t>815.00,00 euro</t>
  </si>
  <si>
    <t>lista de sinteză CNI</t>
  </si>
  <si>
    <t>Realizare pasaj rutier peste trecerea la nivel cu calea fertaă București-Constanța</t>
  </si>
  <si>
    <t>CNI
MLPDA</t>
  </si>
  <si>
    <t>Realizare centură de ocolire a Orașului Lehliu Gară</t>
  </si>
  <si>
    <t>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t>
  </si>
  <si>
    <t>Creșterea eficienței energetice în clădirile rezidențiale și clădirile publice din orașul Lehliu Gară</t>
  </si>
  <si>
    <t>Extindere rețea gaze naturale în Satul Razvani</t>
  </si>
  <si>
    <t>33.000,00 euro</t>
  </si>
  <si>
    <t>contract</t>
  </si>
  <si>
    <t>Alimentare cu energie electrică în cartierul de Nord-2 posturi de transformare, linie electrică subterană de medie tensiune 3,014km, linie electrică aeriană de joasă tensiune 8,25km</t>
  </si>
  <si>
    <t>520.000,00 euro</t>
  </si>
  <si>
    <t>PNDL
Consiliul Județean</t>
  </si>
  <si>
    <t>Alimentare cu energie electrică a străzilor pe care se vor construi clădiri rezidențiale, str. Luminișului, str. Alunișului</t>
  </si>
  <si>
    <t>Extindere rețea canalizare în Satul Razvani</t>
  </si>
  <si>
    <t>Înființare rețea alimentare cu apă în Satul Buzoieni</t>
  </si>
  <si>
    <t>Înființare stație alimentare autoturisme electrice</t>
  </si>
  <si>
    <t>Parteneriat public-privat</t>
  </si>
  <si>
    <t>Construire piață agroalimentară în Orașul Lehliu Gară</t>
  </si>
  <si>
    <t>Actualizare PUG</t>
  </si>
  <si>
    <t>Realizare PUZ pentru utilități în cartierul de NORD</t>
  </si>
  <si>
    <t>Implementarea în administrația publică locală a soluțiilor de tip e-guvernare</t>
  </si>
  <si>
    <t>Consiliul Județean</t>
  </si>
  <si>
    <t>Înființare centru zonal de formare profesională, calificare și recalificare a adulților, adaptate cerințelor actuale ale pieței muncii</t>
  </si>
  <si>
    <t>Construire arhivă în Orașul Lehliu Gară</t>
  </si>
  <si>
    <t>Licitație CNI</t>
  </si>
  <si>
    <t>Listă sinteză CNI</t>
  </si>
  <si>
    <t>POR/2018/13/13.1/1/7 REGIUNI
CNI</t>
  </si>
  <si>
    <t>Construire și dotare cămin cultural în Orașul Lehliu Gară, sat Razvani</t>
  </si>
  <si>
    <t>Construire bază sportivă Tip 1</t>
  </si>
  <si>
    <t>1.393.000,00 euro</t>
  </si>
  <si>
    <t>Construire patinuar artificial în Orașul Lehliu Gară, sat Razvani</t>
  </si>
  <si>
    <t>Construire centru tineret în Orașul Lehliu Gară</t>
  </si>
  <si>
    <t>Construire și dotare centru social de zi fără componentă rezidențială, pentru copii, vârstnici, pentru persoane adulte cu dizabilități și pentru alte categorii de persoane vulnerabile, în Orașul Lehliu Gară</t>
  </si>
  <si>
    <t>Construire lucuințe ANL</t>
  </si>
  <si>
    <t>Construire centru de zi de socializare și petrecere a timpului liber pentru vârstnici</t>
  </si>
  <si>
    <t>Extindere, reabilitare, modernizare șo dotare Spital Orășenesc Lehliu Gară</t>
  </si>
  <si>
    <t>Construire și dotare dispensar în Satul Razvani</t>
  </si>
  <si>
    <t>Extindere, reabilitare, modernizare și  dotare grădiniță cu program prelungit în Orașul Lehliu Gară</t>
  </si>
  <si>
    <t>Extindere, reabilitare, modernizare si dotare Școala Gimnazială Lehliu Gară</t>
  </si>
  <si>
    <t>Reabilitare și modernizare târg comunal</t>
  </si>
  <si>
    <t>Înființarea rețea de distribuție gaze la nivelul UAT</t>
  </si>
  <si>
    <t>Înființare rețea de apă potabilă</t>
  </si>
  <si>
    <t>Extindere iluminat public cu leduri și panouri fotovoltaice</t>
  </si>
  <si>
    <t>Repararea digurilor de protecție</t>
  </si>
  <si>
    <t>Introducere canalizare și stație de epurare în satele Coconi și Sultana</t>
  </si>
  <si>
    <t>Stații de potabilizare a apei</t>
  </si>
  <si>
    <t>Reabilitare termică și eficientizarea energetică la clădirile sociale</t>
  </si>
  <si>
    <t>Extinderea sistemului de supraveghere a camerelor video</t>
  </si>
  <si>
    <t>Reabilitare și modernizare trotuare pietonale</t>
  </si>
  <si>
    <t>Construcție arheodrom în zona siturilor arheologice</t>
  </si>
  <si>
    <t>Construcția unor unități de cazare</t>
  </si>
  <si>
    <t>Construire sală de sport</t>
  </si>
  <si>
    <t>Construire bazin inot</t>
  </si>
  <si>
    <t>Construire caămin cultural Sat Sultana</t>
  </si>
  <si>
    <t>Construire sală de evenimente sociale Sat Coconi</t>
  </si>
  <si>
    <t>Construire teren de sport în Sat Coconi</t>
  </si>
  <si>
    <t>Înființare locuri de joacă pentru copii</t>
  </si>
  <si>
    <t>Înființare parc de agrement</t>
  </si>
  <si>
    <t>Modernizare străzi în Comuna Mânăstirea</t>
  </si>
  <si>
    <t>Reducerea emisiilor de carbon în Municipiul Călărași prin modernizarea infrastructurii căilor de rulare a transportului public local (reabilitare str. București-str. Prel.București</t>
  </si>
  <si>
    <t>Călărași</t>
  </si>
  <si>
    <t>9.785.000,00 euro</t>
  </si>
  <si>
    <t>DALI</t>
  </si>
  <si>
    <t>Reducerea emisiilor de CO2 în zona urbană prin construirea unui terminal intermodal de transport în zona de Vest (SIDERCA) a Municipiului Călărași</t>
  </si>
  <si>
    <t>756.000,00 euro</t>
  </si>
  <si>
    <t>567.000,00 euro</t>
  </si>
  <si>
    <t>Promovarea utilizării mijloacelor alternative de mobilitate și a intermodalității în Municipiul Călărași prin amenajare unei rețele de piste de biciclete</t>
  </si>
  <si>
    <t>1.306.045,00 euro</t>
  </si>
  <si>
    <t>3.814.000,00 euro</t>
  </si>
  <si>
    <t>Crșterea atractivității, siguranței și eficienței transportului public în municipiul Călărași prin modernizarea acestui mod de transport - (AUTOBUZE, INFO CĂLĂTORI, E-TIKETING, STAȚII CĂLĂTORI)</t>
  </si>
  <si>
    <t>2.766.000,00 euro</t>
  </si>
  <si>
    <t>studiu de oportunitate</t>
  </si>
  <si>
    <t>Mobilitate urbană prin promovarea utilizării mijloacelor alternative de transport (reabilitare trotuare, înființare pistă de biciclete, amplasare stații autobuz, achiziție de autobuze, reabilitare Bld. Republicii)</t>
  </si>
  <si>
    <t>23.800.000,00 euro</t>
  </si>
  <si>
    <t>Modernizare străzi în cartierul Mircea Vodă, Municipiul Călărași</t>
  </si>
  <si>
    <t>Lista sinteză</t>
  </si>
  <si>
    <t>Modernizarea străzilor M.Kogălniceanu și Bld. 1Mai</t>
  </si>
  <si>
    <t>Reabilitarea/modernizarea rețelei rutiere urbane la nivelul municipiului Călărași și dezvoltarea infrastructurii rutiere în zonele de extindere a intravilanului</t>
  </si>
  <si>
    <t>7.000.000,00 euro</t>
  </si>
  <si>
    <t>1.290.000,00 euro</t>
  </si>
  <si>
    <t>POR 2021-2027
Buget local</t>
  </si>
  <si>
    <t>Îmbunătățirea siguranței navigabilității pe fluviul Dunărea în regiunea transfrontalieră Călărași-Silistra (amenajarea malului stâng al Brațului Borcea) Leader proiect: UAT Județul Călărași; Partener 2: Municipalitatea Silistra (BG)</t>
  </si>
  <si>
    <t>3.040.000,00 euro</t>
  </si>
  <si>
    <t>Reducerea emisiilor de carbon în Municipiul Călărași prin crearea unui spațiu urban pietonal multifuncțional în zona centrală a municipiului</t>
  </si>
  <si>
    <t>7.831.000,00 euro</t>
  </si>
  <si>
    <t>POR 2014-2020, 4.1
Buget local</t>
  </si>
  <si>
    <t>POR 2021-2017
Buget local</t>
  </si>
  <si>
    <t>Construcție de locuințe sociale în Municipiul Călărași</t>
  </si>
  <si>
    <t>Promovarea incluziunii sociale prin înființarea unui club al pescarilor dunăreni în municipiul Călărași</t>
  </si>
  <si>
    <t>lucrări în derulare
finalizare 2021</t>
  </si>
  <si>
    <t>Extinderea alimentării cu apă și a canalizării în Cartierul FNC Livadă</t>
  </si>
  <si>
    <t>Extinderea rețelelor de gaze în Cartierul Oborul Nou</t>
  </si>
  <si>
    <t>Extinderea alimentării cu apă și a canalizării în Cartierul Oborul Nou</t>
  </si>
  <si>
    <t>Reabilitarea termică a Grădiniței cu program prelungit ȚARA COPILĂRIEI Călărași</t>
  </si>
  <si>
    <t>761.000,00 euro</t>
  </si>
  <si>
    <t>Reabilitarea termică a Liceului teoretic M. EMINESCU Călărași</t>
  </si>
  <si>
    <t>952.000,00 euro</t>
  </si>
  <si>
    <t>Reabilitarea termică a Școlii Gimnaziale T. VLADIMIRESCU Călărași</t>
  </si>
  <si>
    <t>931.000,00 euro</t>
  </si>
  <si>
    <t>Eficientizarea energetică a clădirilor publice din Municipiul Călărași</t>
  </si>
  <si>
    <t>2.000.000,00 euro</t>
  </si>
  <si>
    <t>Amenajarea/reabilitarea de parcări publice în Muncipiul Călărași</t>
  </si>
  <si>
    <t xml:space="preserve">Buget local/
Fonduri naționale/
Alte surse
</t>
  </si>
  <si>
    <t>Reabilitarea spațiului urban din municipiul Călărași prin amenajarea spațiilor verzi din zona de vest și a spațiului verde  din zona de locuit Navrom</t>
  </si>
  <si>
    <t>3.115.000,00 euro</t>
  </si>
  <si>
    <t>POR 2014-2020, 4.2
Buget local</t>
  </si>
  <si>
    <t>Reabilitare și amenajare clădire pentru sediul Primăriei</t>
  </si>
  <si>
    <t>480.000,00 euro</t>
  </si>
  <si>
    <t>depus pentru evaluare</t>
  </si>
  <si>
    <t>Consolidare clădire Piața Centrală</t>
  </si>
  <si>
    <t>Modernizare Centru comunitar existent și amenajare zone adiacente (Oborul Nou)</t>
  </si>
  <si>
    <t>249.000,00 euro</t>
  </si>
  <si>
    <t>POR 2014-2020, 4.3.
Buget local</t>
  </si>
  <si>
    <t>Sistem integrat pentru simplificarea procedurilor administrative și reducerea birocrației la nivelul Municipiului Călărași</t>
  </si>
  <si>
    <t>608.000,00 euro</t>
  </si>
  <si>
    <t>nu are lucrări</t>
  </si>
  <si>
    <t>Fundamentarea deciziilor, planificare strategică și măsuri simplificate pentru cetățeni la nivelul administrației publice Călărași - SIDU și PMUD</t>
  </si>
  <si>
    <t>634.000,00 euro</t>
  </si>
  <si>
    <t>Înființare centru pentru activități educative și culturale în Cartierul Livada</t>
  </si>
  <si>
    <t>491.000,00 euro</t>
  </si>
  <si>
    <t>Regenerarea fizică a zonei defavorizate Cărămidari (Școala 7) prin dezvoltarea bazei materiale destinate activităților educative, culturale și recreative</t>
  </si>
  <si>
    <t>953.000,00 euro</t>
  </si>
  <si>
    <t>Înființare baze sportive multifuncționale în Municipiul Călărași</t>
  </si>
  <si>
    <t>700.000,00 euro</t>
  </si>
  <si>
    <t>Regenerarea spațiului urban în cartierele rezidențiale din Municipiul Călărași (amenajarea spațiilor verzi, recreative și a celor adiacente din cartiere)</t>
  </si>
  <si>
    <t>8.136.964,35 euro</t>
  </si>
  <si>
    <t>Modernizare stadion Navrom</t>
  </si>
  <si>
    <t>Modernizarea și amenajarea parcurilor din Municipiul Călărași</t>
  </si>
  <si>
    <t>Reabilitarea clădirii fostului Cinema Victoria (centru pentru activități educative, culturale și recreative)</t>
  </si>
  <si>
    <t>2.500.000,00 euro</t>
  </si>
  <si>
    <t>489.000,00 euro</t>
  </si>
  <si>
    <t>Modernizarea, reabilitarea și echiparea Liceului Danubius</t>
  </si>
  <si>
    <t>500.000,00 euro</t>
  </si>
  <si>
    <t>Dezvoltarea infrastructurii educaționale antepreșcolară și preșcolară din Municipiul Călărași - Creșa săptămânală</t>
  </si>
  <si>
    <t>1.046.000,00 euro</t>
  </si>
  <si>
    <t>637.500,00 euro</t>
  </si>
  <si>
    <t>528.000,00 euro</t>
  </si>
  <si>
    <t>POR SudMuntenia - P1, OS 1.3; PNRR-PI34</t>
  </si>
  <si>
    <t>Modernizare drumuri de exploatare agricolă în comuna Luica, jud. Călărași</t>
  </si>
  <si>
    <t>Amenajare drumuri de acces la exploatațiile agricole în comuna Belciugatele</t>
  </si>
  <si>
    <t>Modernizare drumuri agricole in comuna Ciocănești</t>
  </si>
  <si>
    <t>Înființare fermă legumicolă (sere)</t>
  </si>
  <si>
    <t xml:space="preserve">Sprijin pentru amenajarea infrastructurilor de protecție a ariilor naturale protejate din județ
</t>
  </si>
  <si>
    <t>POR Sud - OS5.1, Axa 6</t>
  </si>
  <si>
    <t>POR Sud - OS5.2, Axa 6</t>
  </si>
  <si>
    <t>POR Sud - OS5.1, Axa 6; OS2.7</t>
  </si>
  <si>
    <t>PO DD; POTJ Prioritatea 3; 
POR Sud Muntenia P3, OS2.7</t>
  </si>
  <si>
    <t>PO T -P8</t>
  </si>
  <si>
    <t>POEO - P6</t>
  </si>
  <si>
    <t>POR OS2.7, Axa3</t>
  </si>
  <si>
    <t>Amenajare alei pietonale, șanțuri, gazon și arbori ornamentali - strata Principală</t>
  </si>
  <si>
    <t>AFM; POR OS2.1, Axa3, PNRR-PI17</t>
  </si>
  <si>
    <t>POR OS2.8, Axa 3; PNRR-PI22</t>
  </si>
  <si>
    <t>Îmbunătățirea calității aerului și a peisagisticii stradale prin creșterea suprafeței spațiului verde intravilan, pe domeniul public, în comuna Vlad Țepeș</t>
  </si>
  <si>
    <t>Proiectul regional de dezvoltare a infrastructurii de apă și apă uzată pentru aria de operare a Operatorului Regional in judetele Călărași și Ialomițta, în perioada 2014-2020</t>
  </si>
  <si>
    <t>PNRR-PI11, PODD-PI2</t>
  </si>
  <si>
    <t>Înființare rețea de canalizare</t>
  </si>
  <si>
    <t>Modernizarea rețelei de alimentare cu apă</t>
  </si>
  <si>
    <t>PNRR-PI12, PODD-PI2</t>
  </si>
  <si>
    <t>PNRR-PI11, PI12, PODD-PI2</t>
  </si>
  <si>
    <t>POR - OS2.8, Axa3; PNRR-PI21; POTJ-P4</t>
  </si>
  <si>
    <t>POR/2020/3/NE,SE,SM; CNI</t>
  </si>
  <si>
    <t>PNRR-PI24</t>
  </si>
  <si>
    <t>PODD-P1</t>
  </si>
  <si>
    <t>PODD-P1; AFM</t>
  </si>
  <si>
    <t>Sprijin pentru înființare cooperativă de achiziție legume - fructe</t>
  </si>
  <si>
    <t>PNRR-PI11; PODD-PI2</t>
  </si>
  <si>
    <t>POCIDIF-P9</t>
  </si>
  <si>
    <t>PNDR 9.1; PNS2021-2027</t>
  </si>
  <si>
    <t>POTJ-P2</t>
  </si>
  <si>
    <t>Introducerea de noi surse de energie neconvențională</t>
  </si>
  <si>
    <t>Înființarea unui sistem de colectare a apelor pluviale</t>
  </si>
  <si>
    <t>PODD-P2</t>
  </si>
  <si>
    <t>PODD-P2; PNS2021-2027; PNDL</t>
  </si>
  <si>
    <t>Reabilitare termică a căminului pentru persoane vârstnice Sf Antim Ivireanul</t>
  </si>
  <si>
    <t>POR 2014-2020, 3.1.B SUERD
Buget local; POR OS2.8, Axa 3; PNRR-PI22</t>
  </si>
  <si>
    <t>POR 2014-2020, 3.1.B; POR OS2.8, Axa 3; PNRR-PI22</t>
  </si>
  <si>
    <t>POT-P8</t>
  </si>
  <si>
    <t>PNS2021-2027; PNDL</t>
  </si>
  <si>
    <t>PNS2021-2027; PNDL; CNI</t>
  </si>
  <si>
    <t>INTERREG V - A; POT</t>
  </si>
  <si>
    <t>PNRR-PI2; PNDL; CNI</t>
  </si>
  <si>
    <t>Sporirea gradului de mobilitate a populației prin introducerea unui sistem integrat de mobilitate urbană alternativă, cu stații inteligente automatizate de biciclete în Municipiul Călărași</t>
  </si>
  <si>
    <t>POR OS2.8, Axa 3; CNI</t>
  </si>
  <si>
    <t>POR Sud Muntenia 2021-2027 Axa 3 OS2.8, Axa 4 OS3.3</t>
  </si>
  <si>
    <t>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t>
  </si>
  <si>
    <t>POR OS.8, Axa 3; CNI</t>
  </si>
  <si>
    <t>POR OS2.8 Axa3, PNS2021-2027; PNDL</t>
  </si>
  <si>
    <t>POR OS2.8 Axa3, PNS2021-2027; CNI</t>
  </si>
  <si>
    <t>PNRR-PI17</t>
  </si>
  <si>
    <t>PNRR-PI32</t>
  </si>
  <si>
    <t>Reabilitarea termică și creșterea eficienței energetice a Școlii Gimnaziale</t>
  </si>
  <si>
    <r>
      <t xml:space="preserve">Modernizarea, reabilitarea și echiparea Colegiului Agricol </t>
    </r>
    <r>
      <rPr>
        <sz val="10"/>
        <rFont val="Calibri"/>
        <family val="2"/>
      </rPr>
      <t>"Sandu Aldea" Călărași</t>
    </r>
  </si>
  <si>
    <r>
      <t xml:space="preserve">Reabilitare infrastructură educațională pentru învățământ antepreșcolar și preșcolar - Grădinița cu program prelungit nr. 4 </t>
    </r>
    <r>
      <rPr>
        <sz val="10"/>
        <rFont val="Calibri"/>
        <family val="2"/>
      </rPr>
      <t>"Step by Step" Călărași</t>
    </r>
  </si>
  <si>
    <t>PNNR-PI17</t>
  </si>
  <si>
    <t>CNI; PNDL; PNRR-PI17, PI32</t>
  </si>
  <si>
    <t>POR/2018/13/13.1/1/7 REGIUNI; CNI; PNDL; PNRR-PI17, PI32</t>
  </si>
  <si>
    <r>
      <t xml:space="preserve">Reabilitarea, modernizarea și dotarea Liceului </t>
    </r>
    <r>
      <rPr>
        <sz val="10"/>
        <rFont val="Calibri"/>
        <family val="2"/>
      </rPr>
      <t>"Alexandru Odobescu" din Orașul Lehliu Gară</t>
    </r>
  </si>
  <si>
    <t>Adresa UAT nr. 6546/04.10.2020; post-consultare</t>
  </si>
  <si>
    <t>Modernizare și extindere corp B Liceul M. Eminescu din Municipiul Călărași, județul Călărași</t>
  </si>
  <si>
    <t>PNRR-PI17, PI-31, PI-32</t>
  </si>
  <si>
    <t>POEO-P4</t>
  </si>
  <si>
    <t>POR 2014-2020, 4.4.
Buget local; PNRR-PI17, PI32; POR OS4.2 Axa 5</t>
  </si>
  <si>
    <t>POR 2014-2020, 4.5.
Buget local; PNRR-PI17, PI32; POR OS4.2 Axa 5</t>
  </si>
  <si>
    <t>POR 2014-2020, 10.1.b; Buget local; PNRR-PI17, PI32; POR OS4.2 Axa 5</t>
  </si>
  <si>
    <t>Edificare Cămin cultural comuna Chirnogi</t>
  </si>
  <si>
    <t>Reabilitare Cămin Cultural, comuna Ciocănești</t>
  </si>
  <si>
    <t>Construcție sala de sport</t>
  </si>
  <si>
    <t>Construirea/extinderea/modernizarea/reabilitarea parcurilor, scuaruri, alte zone cu spații verzi, inclusiv construirea/ extinderea/ modernizarea/ reabilitarea facilități, pergole, alei și a locurilor de joacă pentru copii în Orașul Lehliu Gară, Razvani și Buzoieni</t>
  </si>
  <si>
    <r>
      <t xml:space="preserve">Amenajare și dotare teren de sport și loc de joacă pentru copii în incinta Școlii gimnaziale </t>
    </r>
    <r>
      <rPr>
        <sz val="10"/>
        <rFont val="Calibri"/>
        <family val="2"/>
      </rPr>
      <t>"</t>
    </r>
    <r>
      <rPr>
        <sz val="10"/>
        <rFont val="Calibri"/>
        <family val="2"/>
        <scheme val="minor"/>
      </rPr>
      <t>Florența Albu</t>
    </r>
    <r>
      <rPr>
        <sz val="10"/>
        <rFont val="Calibri"/>
        <family val="2"/>
      </rPr>
      <t>"</t>
    </r>
    <r>
      <rPr>
        <sz val="10"/>
        <rFont val="Calibri"/>
        <family val="2"/>
        <scheme val="minor"/>
      </rPr>
      <t>, Vâlcelele</t>
    </r>
  </si>
  <si>
    <r>
      <t xml:space="preserve">Sală de sport, Oraș Lehliu Gară, bază sportivă </t>
    </r>
    <r>
      <rPr>
        <sz val="10"/>
        <rFont val="Calibri"/>
        <family val="2"/>
      </rPr>
      <t>"Victoria"</t>
    </r>
  </si>
  <si>
    <t>Sprijin pentru înființare parc fotovoltaic</t>
  </si>
  <si>
    <t>Sprijin pentru construire parc fotovoltaic de 750 kW în vederea reducerii costurilor de energie electrică</t>
  </si>
  <si>
    <t>Sprijin pentru înființare parc fotovoltaic în incinta Liceului tehnologic Dragalina</t>
  </si>
  <si>
    <t>Sprijin pentru înființare parc fotovoltaic 500 kW în com. Gălbinași</t>
  </si>
  <si>
    <t>Sprijin pentru înființare centrală electrică fotovoltaică în com. Jegălia</t>
  </si>
  <si>
    <t>Sprijin pentru înființare Parc Fotovoltaic</t>
  </si>
  <si>
    <t>Înființarea perdelelor forestiere de protecție</t>
  </si>
  <si>
    <t>DDs1 Dezvoltarea mediului de afaceri local</t>
  </si>
  <si>
    <t>DDs2. Creșterea calității locuirii și reducerea decalajelor dintre comunități</t>
  </si>
  <si>
    <t>ODc1. Dezvoltarea administrației publice</t>
  </si>
  <si>
    <t>ODc2. Dezvoltarea durabilă și sustenabilă a teritoriului</t>
  </si>
  <si>
    <t>POS-P2</t>
  </si>
  <si>
    <t>CNI; POS-P2</t>
  </si>
  <si>
    <t>POR/2018/13/13.1/1/7 REGIUNI
CNI; POIDS-P4</t>
  </si>
  <si>
    <t>POIDS-P4</t>
  </si>
  <si>
    <t>Fondul Roman de Dezvoltare Sociala; POIDS-P8</t>
  </si>
  <si>
    <t>POR OS5.1 Axa 6</t>
  </si>
  <si>
    <t>POR/2018/13/13.1/1/7 REGIUNI; CNI; POR OS5.1 Axa 6</t>
  </si>
  <si>
    <t>CNI; POR OS5.1 Axa 6</t>
  </si>
  <si>
    <t>POR 2014-2020, 4.3.
Buget local; POR OS5.1 Axa 6</t>
  </si>
  <si>
    <t>CNI; POR OS5.2 Axa 6</t>
  </si>
  <si>
    <t>POR OS5.2 Axa 6</t>
  </si>
  <si>
    <t>Buget local; PNRR-I22</t>
  </si>
  <si>
    <t>PNRR-PI22</t>
  </si>
  <si>
    <t>POCA 2014-2020
Buget local; POCIDIF-P9</t>
  </si>
  <si>
    <t>POC/882/2/4; POCIDIF-P9</t>
  </si>
  <si>
    <t>POR OS1.4 Axa 1</t>
  </si>
  <si>
    <t>PNRR-PI18</t>
  </si>
  <si>
    <t>PNRR-PI17, PODD P1</t>
  </si>
  <si>
    <t>PNRR-PI18, PODD P1</t>
  </si>
  <si>
    <t>PODD P1</t>
  </si>
  <si>
    <t>PNS 2021-2027; Buget local</t>
  </si>
  <si>
    <t>PNRR-PI10</t>
  </si>
  <si>
    <t>PNRR-PI6</t>
  </si>
  <si>
    <t>PODD-P4; PNRR-PI8</t>
  </si>
  <si>
    <t>Buget local; CNI</t>
  </si>
  <si>
    <t>PNS2021-2027</t>
  </si>
  <si>
    <t>PNS2021-2027, Buget local; CNI</t>
  </si>
  <si>
    <t>CNI; POR OS4.2 Axa 5</t>
  </si>
  <si>
    <t>centralizator 2014 - 2020; post-consultare</t>
  </si>
  <si>
    <t>PNS2021-2027; CNI</t>
  </si>
  <si>
    <t>PDJ 2014 - 2020; Adresa UAT nr. 6546/04.10.2020; post-consultare</t>
  </si>
  <si>
    <t>PNDL; Buget local</t>
  </si>
  <si>
    <t>PNS2021-2027; Buget local; CNI</t>
  </si>
  <si>
    <t>PODD P3</t>
  </si>
  <si>
    <t>POIM; POS-P2; Buget local</t>
  </si>
  <si>
    <t>PDJ 2014 - 2020; post-consultare</t>
  </si>
  <si>
    <t xml:space="preserve">POIDS </t>
  </si>
  <si>
    <t>POIDS</t>
  </si>
  <si>
    <t>POR OS1.2 Axa 2</t>
  </si>
  <si>
    <t>POR OS.8, Axa 3; POR 2014-2020 4.1</t>
  </si>
  <si>
    <t>POR OS.8, Axa 3; ; POR 2014-2020 4.1</t>
  </si>
  <si>
    <t>POR OS.8, Axa 3; Buget local</t>
  </si>
  <si>
    <t>POPAM 2014-2020; Buget local</t>
  </si>
  <si>
    <t>POS-P4; PNRR-PI28</t>
  </si>
  <si>
    <t>POR OS1.4 Axa 1; POCIDIF-P9</t>
  </si>
  <si>
    <t>CNI; PNDL</t>
  </si>
  <si>
    <t>DDs3</t>
  </si>
  <si>
    <t>Sprijin pentru accelerarea tranziției spre economia circulară</t>
  </si>
  <si>
    <t>6.4.2</t>
  </si>
  <si>
    <t>POR SudMuntenia - P1, OS 1.3; PNRR-PI34; POTJ-P1</t>
  </si>
  <si>
    <t>PO TJ- 1
POR SudMuntenia - P1, OS 1.3</t>
  </si>
  <si>
    <t>Nr. acțiuni sprijin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</si>
</sst>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lei&quot;;[Red]\-#,##0.00\ &quot;lei&quot;"/>
    <numFmt numFmtId="164" formatCode="#,##0.00\ &quot;lei&quot;"/>
  </numFmts>
  <fonts count="11" x14ac:knownFonts="1">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8"/>
      <name val="Calibri"/>
      <family val="2"/>
      <scheme val="minor"/>
    </font>
    <font>
      <b/>
      <sz val="10"/>
      <color theme="0"/>
      <name val="Calibri"/>
      <family val="2"/>
      <scheme val="minor"/>
    </font>
    <font>
      <sz val="10"/>
      <color rgb="FFC00000"/>
      <name val="Calibri"/>
      <family val="2"/>
      <scheme val="minor"/>
    </font>
    <font>
      <sz val="10"/>
      <color rgb="FF7030A0"/>
      <name val="Calibri"/>
      <family val="2"/>
      <scheme val="minor"/>
    </font>
    <font>
      <b/>
      <sz val="10"/>
      <name val="Calibri"/>
      <family val="2"/>
      <scheme val="minor"/>
    </font>
    <font>
      <sz val="10"/>
      <name val="Calibri"/>
      <family val="2"/>
    </font>
  </fonts>
  <fills count="11">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14999847407452621"/>
        <bgColor indexed="64"/>
      </patternFill>
    </fill>
  </fills>
  <borders count="7">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bottom style="thin">
        <color theme="9"/>
      </bottom>
      <diagonal/>
    </border>
    <border>
      <left style="thin">
        <color theme="9"/>
      </left>
      <right/>
      <top style="thin">
        <color theme="9"/>
      </top>
      <bottom style="thin">
        <color theme="9"/>
      </bottom>
      <diagonal/>
    </border>
    <border>
      <left style="thin">
        <color theme="9"/>
      </left>
      <right/>
      <top/>
      <bottom style="thin">
        <color theme="9"/>
      </bottom>
      <diagonal/>
    </border>
    <border>
      <left/>
      <right style="thin">
        <color theme="9"/>
      </right>
      <top/>
      <bottom style="thin">
        <color theme="9"/>
      </bottom>
      <diagonal/>
    </border>
    <border>
      <left/>
      <right style="thin">
        <color theme="9"/>
      </right>
      <top style="thin">
        <color theme="9"/>
      </top>
      <bottom style="thin">
        <color theme="9"/>
      </bottom>
      <diagonal/>
    </border>
  </borders>
  <cellStyleXfs count="1">
    <xf numFmtId="0" fontId="0" fillId="0" borderId="0"/>
  </cellStyleXfs>
  <cellXfs count="80">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vertical="center" wrapText="1"/>
    </xf>
    <xf numFmtId="0" fontId="0" fillId="0" borderId="0" xfId="0" pivotButton="1"/>
    <xf numFmtId="0" fontId="0" fillId="0" borderId="0" xfId="0" applyAlignment="1">
      <alignment horizontal="left"/>
    </xf>
    <xf numFmtId="0" fontId="0" fillId="0" borderId="0" xfId="0" applyNumberFormat="1"/>
    <xf numFmtId="0" fontId="2" fillId="0" borderId="1" xfId="0" applyFont="1" applyBorder="1" applyAlignment="1">
      <alignment horizontal="left" vertical="center" wrapText="1"/>
    </xf>
    <xf numFmtId="164"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8" fontId="4" fillId="0" borderId="1" xfId="0" applyNumberFormat="1" applyFont="1" applyBorder="1" applyAlignment="1">
      <alignment horizontal="left" vertical="center" wrapText="1"/>
    </xf>
    <xf numFmtId="0" fontId="6"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8" fontId="4"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0" fillId="0" borderId="1" xfId="0" applyFont="1" applyBorder="1" applyAlignment="1">
      <alignment horizontal="left" vertical="center" wrapText="1"/>
    </xf>
    <xf numFmtId="0" fontId="0" fillId="0" borderId="0" xfId="0" applyAlignment="1">
      <alignment horizontal="left" indent="1"/>
    </xf>
    <xf numFmtId="164" fontId="2" fillId="0" borderId="1" xfId="0" applyNumberFormat="1" applyFont="1" applyBorder="1" applyAlignment="1">
      <alignment horizontal="right" vertical="center" wrapText="1"/>
    </xf>
    <xf numFmtId="164" fontId="6" fillId="2" borderId="1" xfId="0" applyNumberFormat="1" applyFont="1" applyFill="1" applyBorder="1" applyAlignment="1">
      <alignment horizontal="right" vertical="center" wrapText="1"/>
    </xf>
    <xf numFmtId="164" fontId="2" fillId="0" borderId="0" xfId="0" applyNumberFormat="1" applyFont="1" applyAlignment="1">
      <alignment horizontal="righ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Border="1" applyAlignment="1">
      <alignment vertical="center" wrapText="1"/>
    </xf>
    <xf numFmtId="0" fontId="4" fillId="0" borderId="0" xfId="0" applyFont="1" applyBorder="1" applyAlignment="1">
      <alignment vertical="center" wrapText="1"/>
    </xf>
    <xf numFmtId="3"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4" fillId="0" borderId="0" xfId="0" applyFont="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4" borderId="0" xfId="0" applyFont="1" applyFill="1" applyAlignment="1">
      <alignment vertical="center" wrapText="1"/>
    </xf>
    <xf numFmtId="0" fontId="2" fillId="4" borderId="1" xfId="0" applyFont="1" applyFill="1" applyBorder="1" applyAlignment="1">
      <alignment vertical="center" wrapText="1"/>
    </xf>
    <xf numFmtId="0" fontId="4" fillId="4" borderId="1" xfId="0" applyFont="1" applyFill="1" applyBorder="1" applyAlignment="1">
      <alignment horizontal="left" vertical="center" wrapText="1"/>
    </xf>
    <xf numFmtId="0" fontId="2" fillId="4" borderId="0" xfId="0" applyFont="1" applyFill="1" applyAlignment="1">
      <alignment vertical="center" wrapText="1"/>
    </xf>
    <xf numFmtId="8" fontId="4" fillId="4" borderId="1" xfId="0" applyNumberFormat="1" applyFont="1" applyFill="1" applyBorder="1" applyAlignment="1">
      <alignment horizontal="right" vertical="center" wrapText="1"/>
    </xf>
    <xf numFmtId="0" fontId="2" fillId="5" borderId="0" xfId="0" applyFont="1" applyFill="1" applyAlignment="1">
      <alignment vertical="center" wrapText="1"/>
    </xf>
    <xf numFmtId="0" fontId="7" fillId="0" borderId="1" xfId="0" applyFont="1" applyFill="1" applyBorder="1" applyAlignment="1">
      <alignment vertical="center" wrapText="1"/>
    </xf>
    <xf numFmtId="0" fontId="7" fillId="0" borderId="0" xfId="0" applyFont="1" applyFill="1" applyAlignment="1">
      <alignment vertical="center" wrapText="1"/>
    </xf>
    <xf numFmtId="0" fontId="7" fillId="0" borderId="0" xfId="0" applyFont="1" applyAlignment="1">
      <alignment horizontal="center" vertical="center" wrapText="1"/>
    </xf>
    <xf numFmtId="0" fontId="2" fillId="6" borderId="0" xfId="0" applyFont="1" applyFill="1" applyAlignment="1">
      <alignment vertical="center" wrapText="1"/>
    </xf>
    <xf numFmtId="0" fontId="2" fillId="8" borderId="1" xfId="0" applyFont="1" applyFill="1" applyBorder="1" applyAlignment="1">
      <alignment vertical="center" wrapText="1"/>
    </xf>
    <xf numFmtId="0" fontId="2" fillId="9" borderId="1" xfId="0" applyFont="1" applyFill="1" applyBorder="1" applyAlignment="1">
      <alignment vertical="center" wrapText="1"/>
    </xf>
    <xf numFmtId="0" fontId="2" fillId="9" borderId="0" xfId="0" applyFont="1" applyFill="1" applyAlignment="1">
      <alignment vertical="center" wrapText="1"/>
    </xf>
    <xf numFmtId="0" fontId="7" fillId="9" borderId="1" xfId="0" applyFont="1" applyFill="1" applyBorder="1" applyAlignment="1">
      <alignment vertical="center" wrapText="1"/>
    </xf>
    <xf numFmtId="0" fontId="7" fillId="9" borderId="0" xfId="0" applyFont="1" applyFill="1" applyAlignment="1">
      <alignment vertical="center" wrapText="1"/>
    </xf>
    <xf numFmtId="0" fontId="8" fillId="7" borderId="1" xfId="0" applyFont="1" applyFill="1" applyBorder="1" applyAlignment="1">
      <alignment vertical="center" wrapText="1"/>
    </xf>
    <xf numFmtId="0" fontId="9" fillId="0" borderId="1" xfId="0" applyFont="1" applyBorder="1" applyAlignment="1">
      <alignment horizontal="center" vertical="center" wrapText="1"/>
    </xf>
    <xf numFmtId="164" fontId="9" fillId="0" borderId="1" xfId="0" applyNumberFormat="1" applyFont="1" applyBorder="1" applyAlignment="1">
      <alignment horizontal="right" vertical="center" wrapText="1"/>
    </xf>
    <xf numFmtId="164" fontId="4" fillId="0" borderId="1" xfId="0" applyNumberFormat="1" applyFont="1" applyBorder="1" applyAlignment="1">
      <alignment horizontal="right" vertical="center" wrapText="1"/>
    </xf>
    <xf numFmtId="0" fontId="4" fillId="0" borderId="2" xfId="0" applyFont="1" applyBorder="1" applyAlignment="1">
      <alignment vertical="center" wrapText="1"/>
    </xf>
    <xf numFmtId="0" fontId="4" fillId="4" borderId="1" xfId="0" applyFont="1" applyFill="1" applyBorder="1" applyAlignment="1">
      <alignment vertical="center" wrapText="1"/>
    </xf>
    <xf numFmtId="0" fontId="4" fillId="4" borderId="0" xfId="0" applyFont="1" applyFill="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164" fontId="4" fillId="0" borderId="1" xfId="0" applyNumberFormat="1" applyFont="1" applyFill="1" applyBorder="1" applyAlignment="1">
      <alignment horizontal="right" vertical="center" wrapText="1"/>
    </xf>
    <xf numFmtId="0" fontId="4" fillId="0" borderId="0" xfId="0" applyFont="1" applyFill="1" applyAlignment="1">
      <alignment vertical="center" wrapText="1"/>
    </xf>
    <xf numFmtId="164" fontId="4" fillId="4" borderId="1" xfId="0" applyNumberFormat="1" applyFont="1" applyFill="1" applyBorder="1" applyAlignment="1">
      <alignment horizontal="right" vertical="center" wrapText="1"/>
    </xf>
    <xf numFmtId="164" fontId="2" fillId="4" borderId="1" xfId="0" applyNumberFormat="1" applyFont="1" applyFill="1" applyBorder="1" applyAlignment="1">
      <alignment horizontal="right" vertical="center" wrapText="1"/>
    </xf>
    <xf numFmtId="0" fontId="4" fillId="3" borderId="0" xfId="0" applyFont="1" applyFill="1" applyAlignment="1">
      <alignment vertical="center" wrapText="1"/>
    </xf>
    <xf numFmtId="0" fontId="4" fillId="0" borderId="6" xfId="0" applyFont="1" applyBorder="1" applyAlignment="1">
      <alignment vertical="center" wrapText="1"/>
    </xf>
    <xf numFmtId="0" fontId="4" fillId="0" borderId="5" xfId="0" applyFont="1" applyBorder="1" applyAlignment="1">
      <alignment vertical="center" wrapText="1"/>
    </xf>
    <xf numFmtId="0" fontId="4" fillId="4" borderId="2" xfId="0" applyFont="1" applyFill="1" applyBorder="1" applyAlignment="1">
      <alignment vertical="center" wrapText="1"/>
    </xf>
    <xf numFmtId="4" fontId="4" fillId="0" borderId="1" xfId="0" applyNumberFormat="1" applyFont="1" applyBorder="1" applyAlignment="1">
      <alignment horizontal="right" vertical="center" wrapText="1"/>
    </xf>
    <xf numFmtId="164" fontId="4" fillId="0" borderId="2" xfId="0" applyNumberFormat="1" applyFont="1" applyBorder="1" applyAlignment="1">
      <alignment horizontal="right" vertical="center" wrapText="1"/>
    </xf>
    <xf numFmtId="164" fontId="4" fillId="0" borderId="4" xfId="0" applyNumberFormat="1" applyFont="1" applyBorder="1" applyAlignment="1">
      <alignment horizontal="right" vertical="center" wrapText="1"/>
    </xf>
    <xf numFmtId="164" fontId="4" fillId="0" borderId="3" xfId="0" applyNumberFormat="1" applyFont="1" applyBorder="1" applyAlignment="1">
      <alignment horizontal="right" vertical="center" wrapText="1"/>
    </xf>
    <xf numFmtId="164" fontId="4" fillId="0" borderId="0" xfId="0" applyNumberFormat="1" applyFont="1" applyBorder="1" applyAlignment="1">
      <alignment horizontal="right" vertical="center" wrapText="1"/>
    </xf>
    <xf numFmtId="164" fontId="2" fillId="0" borderId="2" xfId="0" applyNumberFormat="1" applyFont="1" applyBorder="1" applyAlignment="1">
      <alignment horizontal="right" vertical="center" wrapText="1"/>
    </xf>
    <xf numFmtId="0" fontId="4" fillId="0" borderId="0" xfId="0" applyFont="1" applyBorder="1" applyAlignment="1">
      <alignment horizontal="left" vertical="center" wrapText="1"/>
    </xf>
    <xf numFmtId="0" fontId="4" fillId="8" borderId="1" xfId="0" applyFont="1" applyFill="1" applyBorder="1" applyAlignment="1">
      <alignment vertical="center" wrapText="1"/>
    </xf>
    <xf numFmtId="0" fontId="4" fillId="0" borderId="1" xfId="0" applyFont="1" applyBorder="1" applyAlignment="1">
      <alignment horizontal="right" vertical="center" wrapText="1"/>
    </xf>
    <xf numFmtId="2" fontId="4" fillId="0" borderId="1" xfId="0" applyNumberFormat="1" applyFont="1" applyBorder="1" applyAlignment="1">
      <alignment horizontal="right" vertical="center" wrapText="1"/>
    </xf>
    <xf numFmtId="164" fontId="4" fillId="0" borderId="0" xfId="0" applyNumberFormat="1" applyFont="1" applyAlignment="1">
      <alignment horizontal="right" vertical="center" wrapText="1"/>
    </xf>
    <xf numFmtId="0" fontId="2" fillId="10" borderId="1" xfId="0" applyFont="1" applyFill="1" applyBorder="1" applyAlignment="1">
      <alignment vertical="center" wrapText="1"/>
    </xf>
    <xf numFmtId="0" fontId="4"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4303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orelai Sacal" refreshedDate="44233.676853472221" createdVersion="6" refreshedVersion="6" minRefreshableVersion="3" recordCount="438" xr:uid="{4817D054-4C8B-4F1F-9802-719D19F8FEF4}">
  <cacheSource type="worksheet">
    <worksheetSource ref="A1:M1048576" sheet="proiecte UAT"/>
  </cacheSource>
  <cacheFields count="13">
    <cacheField name="Nr. crt." numFmtId="0">
      <sharedItems containsString="0" containsBlank="1" containsNumber="1" containsInteger="1" minValue="1" maxValue="436"/>
    </cacheField>
    <cacheField name="Direcție" numFmtId="0">
      <sharedItems containsBlank="1"/>
    </cacheField>
    <cacheField name="Prioritate" numFmtId="0">
      <sharedItems containsBlank="1"/>
    </cacheField>
    <cacheField name="Obiectiv strategic" numFmtId="0">
      <sharedItems containsBlank="1"/>
    </cacheField>
    <cacheField name="Axă prioritară " numFmtId="0">
      <sharedItems containsBlank="1" count="34" longText="1">
        <s v="Axa1.1 Consolidarea și dezvoltarea mediului de afaceri existent"/>
        <s v="Axa1.2 Stimularea înființării de noi întreprinderi în domenii cu impact semnificativ socio-economic"/>
        <s v="Axa1.3 Sprijinirea activităților de cercetare dezvoltare inovare care valorifică rezultatele în activitatea economică"/>
        <s v="Axa2.1 Modernizarea și extinderea rețelelor de suport"/>
        <s v="Axa2.2 Creșterea competitivității fermelor și agenților economici activi în domeniul agriculturii, silviculturii și pescuitului"/>
        <s v="Axa2.3 Sprijinul inițiativelor care implică cercetarea dezvoltarea și implementarea soluțiilor inovative"/>
        <s v="Axa3.1 Stimularea dezvoltării infrastructuri de cazare, servicii turistice și a serviciilor conexe industriei ospitalității"/>
        <s v="Axa3.2 Măsuri de reabilitare, punere în valoare, accesibilizare a patrimoniului natural și cultural al județului în scopul creșterii atractivității turistice a acestuia"/>
        <s v="Axa3.3 Realizarea unui program de promovare turistică"/>
        <s v="Axa4.1 Dezvoltarea programelor de educație și formare în acord cu nevoile angajatorilor"/>
        <s v="Axa4.2 Măsuri de sprijinire a ocupării forței de muncă"/>
        <s v="Axa5.1 Mobilitatea forței de muncă"/>
        <s v="Axa6.1 Regenerarea clădirilor și a spațiilor publice"/>
        <s v="Axa6.2 Dezvoltarea rețelelor de infrastructură de bază (apă, canalizare, electricitate, distribuție de  gaze și de date, piețe locale)"/>
        <s v="Axa6.3 Dezvoltarea și modernizarea infrastructurii de transport"/>
        <s v="Axa6.4 Dezvoltarea serviciilor publice de gospodărire a teritoriului"/>
        <s v="Axa11.1 Modernizarea instituțiilor administrației publice și dotarea cu tehnolologie IT modernă și performantă care să permită implementarea unor soluții software integrate de gestionare ușoară, rapidă și modernă a activității curente a administrațiilor publice"/>
        <s v="Axa7.1 Modernizarea, reabilitarea  infrastructurii de educație și dotarea cu echipamente"/>
        <s v="Axa8.1 Îmbunătățirea infrastructurii serviciilor medicale și de îngrijire "/>
        <s v="Axa8.2 Dezvoltarea unui corp profesional înalt calificat"/>
        <s v="Axa8.3 Educația pentru sănătate și un stil de viață sănătos"/>
        <s v="Axa9.1 Creșterea calității serviciilor sociale furnizate"/>
        <s v="Axa9.2 Creșterea capacității de integrare și inserție socială a beneficiarilor de servicii pentru dobândirea  autonomiei sociale și economice"/>
        <s v="Axa10.1 Dezvoltarea infrastructurii de agrement"/>
        <s v="Axa12.1 Îmbunătățirea eficienței energetice la nivelul județului"/>
        <s v="Axa11.2 Dezvoltarea competențelor resurselor umane"/>
        <s v="Axa11.3 Dezvoltarea parteneriatului, dialogului și consultării cu cetățenii și mediul de afaceri și a cooperării transfrontaliere"/>
        <s v="Axa12.3 Creșterea capacității de prevenire a dezastrelor și de reacție la apariția acestora"/>
        <s v="Axa12.2 Măsurile de protecție a mediului "/>
        <s v="Axa8.1 Măsurile de protecție a mediului "/>
        <s v="Axa 13.1 Conștientizarea populației privind importanța protejării mediului "/>
        <s v="Axa 13.2 Încurajarea utilizării soluțiilor durabile"/>
        <m/>
        <s v="Axa9.2 Creșterea capacității de integrarea și inserție socială a beneficiarilor de servicii pentru dobândirea  autonomiei sociale și economice" u="1"/>
      </sharedItems>
    </cacheField>
    <cacheField name="Proiect" numFmtId="0">
      <sharedItems containsBlank="1" longText="1"/>
    </cacheField>
    <cacheField name="UAT Responsabil" numFmtId="0">
      <sharedItems containsBlank="1"/>
    </cacheField>
    <cacheField name="Indicator de realizare" numFmtId="0">
      <sharedItems containsBlank="1"/>
    </cacheField>
    <cacheField name="Țintă" numFmtId="0">
      <sharedItems containsNonDate="0" containsString="0" containsBlank="1"/>
    </cacheField>
    <cacheField name="Valoare" numFmtId="0">
      <sharedItems containsBlank="1" containsMixedTypes="1" containsNumber="1" minValue="40000" maxValue="17880885"/>
    </cacheField>
    <cacheField name="Sursă de finanțare" numFmtId="0">
      <sharedItems containsBlank="1"/>
    </cacheField>
    <cacheField name="Sursă proiect / Observații" numFmtId="0">
      <sharedItems containsBlank="1"/>
    </cacheField>
    <cacheField name="Stadiu"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orelai Sacal" refreshedDate="44233.676888773145" createdVersion="6" refreshedVersion="6" minRefreshableVersion="3" recordCount="70" xr:uid="{E8A249FD-FEEA-4E35-A536-6B5DA4195EAA}">
  <cacheSource type="worksheet">
    <worksheetSource ref="A1:N1048576" sheet="proiecte CJ"/>
  </cacheSource>
  <cacheFields count="14">
    <cacheField name="Nr. crt." numFmtId="0">
      <sharedItems containsString="0" containsBlank="1" containsNumber="1" containsInteger="1" minValue="1" maxValue="68"/>
    </cacheField>
    <cacheField name="Direcție" numFmtId="0">
      <sharedItems containsBlank="1"/>
    </cacheField>
    <cacheField name="Prioritate" numFmtId="0">
      <sharedItems containsBlank="1"/>
    </cacheField>
    <cacheField name="Obiectiv strategic" numFmtId="0">
      <sharedItems containsBlank="1" count="21">
        <s v="ObS1. Dezvoltarea mediului de afaceri din industrie și servicii"/>
        <s v="ObS2. Dezvoltarea și modernizarea agriculturii, silviculturii și pescuitului"/>
        <s v="ObS3. Dezvoltarea turismului și a serviciilor conexe"/>
        <s v="ObS4. Formarea capitalului uman"/>
        <s v="ObS5. Mobilitatea forței de muncă"/>
        <s v="ObS6. Regenerarea localităților și a infrastructurii edilitare a județului"/>
        <s v="ObS7. Dezvoltarea  și modernizarea infrastructurii educaționale"/>
        <s v="ObS8. Dezvoltarea și modernizarea serviciilor de sănătate"/>
        <s v="ObS9. Dezvoltarea și modernizarea serviciilor de îngrijire și protecție socială"/>
        <s v="ObS10. Dezvoltarea infrastructurii culturale și de petrecere a timpului liber"/>
        <s v="ObS11. Creșterea capacității administrative"/>
        <s v="ObS12. Protecția mediului și gospodărirea durabilă a teritoriului"/>
        <s v="ObS13. Promovarea măsurilor de dezvoltare durabilă și sustenabilă"/>
        <m/>
        <s v="ObS7. Regenerarea localităților și a infrastructurii edilitare a județului" u="1"/>
        <s v="ObS8. Protecția mediului și gospodărirea durabilă a teritoriului" u="1"/>
        <s v="ObS4. Dezvoltarea  și modernizarea infrastructurii educaționale" u="1"/>
        <s v="ObS9. Dezvoltarea infrastructurii culturale și de petrecere a timpului liber" u="1"/>
        <s v="ObS5. Dezvoltarea și modernizarea serviciilor de sănătate" u="1"/>
        <s v="ObS6. Dezvoltarea și modernizarea serviciilor de îngrijire și protecție socială" u="1"/>
        <s v="ObS10. Creșterea capacității administrative" u="1"/>
      </sharedItems>
    </cacheField>
    <cacheField name="Axă prioritară " numFmtId="0">
      <sharedItems containsBlank="1" longText="1"/>
    </cacheField>
    <cacheField name="Proiect" numFmtId="0">
      <sharedItems containsBlank="1" longText="1"/>
    </cacheField>
    <cacheField name="Cod proiect " numFmtId="0">
      <sharedItems containsBlank="1"/>
    </cacheField>
    <cacheField name="Responsabil" numFmtId="0">
      <sharedItems containsBlank="1"/>
    </cacheField>
    <cacheField name="Indicator de realizare" numFmtId="0">
      <sharedItems containsBlank="1" count="50">
        <s v="Nr. acțiuni inventariere"/>
        <s v="Nr. misiuni/vizite"/>
        <s v="Nr. structuri sprijinire afaceri înființate "/>
        <s v="Nr. parteneriate locale sprijinite"/>
        <s v="Suprafața totală amenajată (ha)"/>
        <s v="Nr. facilități create"/>
        <s v="Nr. campanii"/>
        <s v="Nr. porturi turistice modernizate"/>
        <s v="Nr. trasee turistice marcate"/>
        <s v="Nr. arii protejate sprijinite"/>
        <s v="Nr. structuri asociative înființate"/>
        <s v="Nr. programe"/>
        <s v="Nr. măsuri implementate"/>
        <s v="Suprafața spații verzi urbane (mp)"/>
        <s v="Lungime totală a rețelei simple de distribuție a apei potabile și a conductelor de canalizare"/>
        <s v="% UAT din județ cu acces internet"/>
        <s v="Lungimea totală a drumurilor reabilitate sau modernizate (km)"/>
        <s v="Nr. canale finalizate"/>
        <s v="Lungime piste de biciclete (km)"/>
        <s v="Nr. puncte de colectare selectivă și capacități de sortare și reciclare nou create "/>
        <s v="Nr. acțiuni sprijin"/>
        <s v="Nr. clădiri aparținând unităților de învățământ modernizate"/>
        <s v="Nr. programe formare profesională"/>
        <s v="Nr. clădiri aparținând unităților sanitare modernizate"/>
        <s v="Nr. clădiri aparținând infrastructurii sociale modernizate"/>
        <s v="Nr. apeluri lansate"/>
        <s v="Nr. programe pentru comunități marginalizate"/>
        <s v="Nr. clădiri aparținând infrastructurii de agrement mdoernizate"/>
        <s v="Nr. evenimente sprijinite"/>
        <s v="Nr. sisteme informatice implementate"/>
        <s v="Nr. soluții smart implementate"/>
        <s v="Nr. persoane instruite "/>
        <s v="Nr. apeluri bugerate participativă lansate"/>
        <s v="Nr. ADI / GAL-uri înființate"/>
        <s v="Capacitate de producție_x000a_suplimentară pentru energia din surse regenerabile (din care: energie electrică, termică) "/>
        <s v="Nr. soluții de utilizare energie regenerabilă implementate"/>
        <s v="Nr. clădiri reabilitate energetic"/>
        <s v="Nr. clădiri publice modernizate"/>
        <s v="Nr. sisteme implementate"/>
        <s v="Nr. terenurilor și suprafețelor neutilizate valorificate"/>
        <s v="Nr. investiții protecție mal realizate"/>
        <s v="Nr. sisteme prevenire dezastre implementate"/>
        <s v="Nr. investiții realizate"/>
        <s v="Nr. programe de informare"/>
        <m/>
        <s v="Nr. soluții eficientizare consum energetic implementate" u="1"/>
        <s v="Lungimea totală a sistemelor de irigații înființate sau modernizate (km)" u="1"/>
        <s v="Nr. acțiuni implementate" u="1"/>
        <s v="Nr. trasee turistice amenajate" u="1"/>
        <s v="Nr. evenimente" u="1"/>
      </sharedItems>
    </cacheField>
    <cacheField name="Țintă" numFmtId="0">
      <sharedItems containsString="0" containsBlank="1" containsNumber="1" containsInteger="1" minValue="1" maxValue="197383"/>
    </cacheField>
    <cacheField name="Valoare" numFmtId="0">
      <sharedItems containsString="0" containsBlank="1" containsNumber="1" minValue="48500" maxValue="3000000000"/>
    </cacheField>
    <cacheField name="Tip proiect" numFmtId="0">
      <sharedItems containsBlank="1"/>
    </cacheField>
    <cacheField name="Sursă de finanțare" numFmtId="0">
      <sharedItems containsBlank="1"/>
    </cacheField>
    <cacheField name="Sursă proiect / Observații"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8">
  <r>
    <n v="1"/>
    <s v="DDs1 Dezvoltarea mediului de afaceri local"/>
    <s v="DDs1.P1 Dezvoltare economică și inovare"/>
    <s v="ObS1. Dezvoltarea mediului de afaceri din industrie și servicii"/>
    <x v="0"/>
    <s v="Încurajarea parteneriatului public-privat prin punerea la dispoziția investitorilor de terenuri, asigurarea utilităților și asigurarea de facilități fiscale"/>
    <s v="Lehliu Gară"/>
    <m/>
    <m/>
    <m/>
    <s v="Buget Local"/>
    <s v="post-consultare"/>
    <s v="intenție"/>
  </r>
  <r>
    <n v="2"/>
    <s v="DDs1 Dezvoltarea mediului de afaceri local"/>
    <s v="DDs1.P1 Dezvoltare economică și inovare"/>
    <s v="ObS1. Dezvoltarea mediului de afaceri din industrie și servicii"/>
    <x v="1"/>
    <s v="Înființarea unui parc industrial"/>
    <s v="Fundulea"/>
    <m/>
    <m/>
    <m/>
    <s v="POR SudMuntenia - P1, OS 1.3; PNRR-PI34"/>
    <s v="post-consultare"/>
    <s v="intenție"/>
  </r>
  <r>
    <n v="3"/>
    <s v="DDs1 Dezvoltarea mediului de afaceri local"/>
    <s v="DDs1.P1 Dezvoltare economică și inovare"/>
    <s v="ObS1. Dezvoltarea mediului de afaceri din industrie și servicii"/>
    <x v="2"/>
    <m/>
    <m/>
    <m/>
    <m/>
    <m/>
    <m/>
    <m/>
    <m/>
  </r>
  <r>
    <n v="4"/>
    <s v="DDs1 Dezvoltarea mediului de afaceri local"/>
    <s v="DDs1.P1 Dezvoltare economică și inovare"/>
    <s v="ObS2. Dezvoltarea și modernizarea agriculturii, silviculturii și pescuitului"/>
    <x v="3"/>
    <s v="Modernizare drumuri de exploatare agricolă în comuna Luica, jud. Călărași"/>
    <s v="Luica"/>
    <s v="Lungimea totală a drumurilor de exploatare reabilitate sau modernizate (km)"/>
    <m/>
    <n v="450000"/>
    <s v="PNS2021-2027; CNI"/>
    <s v="depus, eligibil fără finanțare"/>
    <m/>
  </r>
  <r>
    <n v="5"/>
    <s v="DDs1 Dezvoltarea mediului de afaceri local"/>
    <s v="DDs1.P1 Dezvoltare economică și inovare"/>
    <s v="ObS2. Dezvoltarea și modernizarea agriculturii, silviculturii și pescuitului"/>
    <x v="3"/>
    <s v="Înfiinţare drum de exploataţie agricolă în comuna Mânăstirea, judeţul Călăraşi"/>
    <s v="Mânăstirea"/>
    <s v="Lungimea totală a drumurilor de exploatare reabilitate sau modernizate (km)"/>
    <m/>
    <n v="4967707"/>
    <s v="P.N.D.R."/>
    <s v="depus, eligibil fără finanțare"/>
    <m/>
  </r>
  <r>
    <n v="6"/>
    <s v="DDs1 Dezvoltarea mediului de afaceri local"/>
    <s v="DDs1.P1 Dezvoltare economică și inovare"/>
    <s v="ObS2. Dezvoltarea și modernizarea agriculturii, silviculturii și pescuitului"/>
    <x v="3"/>
    <s v="Modernizare drumuri de exploatație agricolă "/>
    <s v="Jegălia"/>
    <s v="Lungimea totală a drumurilor de exploatare reabilitate sau modernizate (km)"/>
    <m/>
    <n v="450000"/>
    <s v="PNS2021-2027; CNI"/>
    <s v="centralizator 2014 - 2020"/>
    <m/>
  </r>
  <r>
    <n v="7"/>
    <s v="DDs1 Dezvoltarea mediului de afaceri local"/>
    <s v="DDs1.P1 Dezvoltare economică și inovare"/>
    <s v="ObS2. Dezvoltarea și modernizarea agriculturii, silviculturii și pescuitului"/>
    <x v="3"/>
    <s v="Amenajare drumuri de acces la exploatațiile agricole în comuna Belciugatele"/>
    <s v="Belciugatele"/>
    <s v="Lungimea totală a drumurilor de exploatare reabilitate sau modernizate (km)"/>
    <m/>
    <n v="1267128"/>
    <s v="PNS2021-2027; CNI"/>
    <s v="PDJ 2014 - 2020"/>
    <m/>
  </r>
  <r>
    <n v="8"/>
    <s v="DDs1 Dezvoltarea mediului de afaceri local"/>
    <s v="DDs1.P1 Dezvoltare economică și inovare"/>
    <s v="ObS2. Dezvoltarea și modernizarea agriculturii, silviculturii și pescuitului"/>
    <x v="3"/>
    <s v="Modernizare drumuri agricole in comuna Ciocănești"/>
    <s v="Ciocănești"/>
    <s v="Lungimea totală a drumurilor de exploatare reabilitate sau modernizate (km)"/>
    <m/>
    <n v="4046705"/>
    <s v="PNS2021-2027; CNI"/>
    <s v="PDJ 2014 - 2020"/>
    <m/>
  </r>
  <r>
    <n v="9"/>
    <s v="DDs1 Dezvoltarea mediului de afaceri local"/>
    <s v="DDs1.P1 Dezvoltare economică și inovare"/>
    <s v="ObS2. Dezvoltarea și modernizarea agriculturii, silviculturii și pescuitului"/>
    <x v="3"/>
    <s v="Amenajare drumuri de exploatare agricolă"/>
    <s v="Crivăț"/>
    <s v="Lungimea totală a drumurilor de exploatare reabilitate sau modernizate (km)"/>
    <m/>
    <n v="1200000"/>
    <s v="PNS2021-2027; CNI"/>
    <s v="PDJ 2014 - 2020"/>
    <m/>
  </r>
  <r>
    <n v="10"/>
    <s v="DDs1 Dezvoltarea mediului de afaceri local"/>
    <s v="DDs1.P1 Dezvoltare economică și inovare"/>
    <s v="ObS2. Dezvoltarea și modernizarea agriculturii, silviculturii și pescuitului"/>
    <x v="3"/>
    <s v="Modernizarea infrastructurii de acces la exploatatiile agricole"/>
    <s v="Gurbănești"/>
    <s v="Lungimea totală a drumurilor de exploatare reabilitate sau modernizate (km)"/>
    <m/>
    <n v="5004543"/>
    <s v="PNS2021-2027; CNI"/>
    <s v="PDJ 2014 - 2020"/>
    <m/>
  </r>
  <r>
    <n v="11"/>
    <s v="DDs1 Dezvoltarea mediului de afaceri local"/>
    <s v="DDs1.P1 Dezvoltare economică și inovare"/>
    <s v="ObS2. Dezvoltarea și modernizarea agriculturii, silviculturii și pescuitului"/>
    <x v="3"/>
    <s v="Îmbunătățirea infrastructurii rutiere agricole prin modernizarea drumului de acces Gâldău-Jegălia- Iezeru la exploatațiile agricole din comuna Jegălia, jud. Călăraşi"/>
    <s v="Jegălia"/>
    <s v="Lungimea totală a drumurilor de exploatare reabilitate sau modernizate (km)"/>
    <m/>
    <n v="5613890"/>
    <s v="PNS2021-2027; CNI"/>
    <s v="PDJ 2014 - 2020"/>
    <m/>
  </r>
  <r>
    <n v="12"/>
    <s v="DDs1 Dezvoltarea mediului de afaceri local"/>
    <s v="DDs1.P1 Dezvoltare economică și inovare"/>
    <s v="ObS2. Dezvoltarea și modernizarea agriculturii, silviculturii și pescuitului"/>
    <x v="3"/>
    <s v="Modernizarea infrastructurii de acces la exploatațiile agricole în com. Radovanu"/>
    <s v="Radovanu"/>
    <s v="Lungimea totală a drumurilor de exploatare reabilitate sau modernizate (km)"/>
    <m/>
    <n v="4896738"/>
    <s v="PNS2021-2027; CNI"/>
    <s v="PDJ 2014 - 2020"/>
    <m/>
  </r>
  <r>
    <n v="13"/>
    <s v="DDs1 Dezvoltarea mediului de afaceri local"/>
    <s v="DDs1.P1 Dezvoltare economică și inovare"/>
    <s v="ObS2. Dezvoltarea și modernizarea agriculturii, silviculturii și pescuitului"/>
    <x v="3"/>
    <s v="Amenajare drumuri de acces la exploatații agricole în comuna Tămădău Mare – județul Călărași"/>
    <s v="Tămădau Mare"/>
    <s v="Lungimea totală a drumurilor de exploatare reabilitate sau modernizate (km)"/>
    <m/>
    <n v="1104344"/>
    <s v="PNS2021-2027; CNI"/>
    <s v="PDJ 2014 - 2020"/>
    <s v="DALI"/>
  </r>
  <r>
    <n v="14"/>
    <s v="DDs1 Dezvoltarea mediului de afaceri local"/>
    <s v="DDs1.P1 Dezvoltare economică și inovare"/>
    <s v="ObS2. Dezvoltarea și modernizarea agriculturii, silviculturii și pescuitului"/>
    <x v="3"/>
    <s v="Modernizare drum de exploatație agricolă în com. Ulmu"/>
    <s v="Ulmu"/>
    <s v="Lungimea totală a drumurilor de exploatare reabilitate sau modernizate (km)"/>
    <m/>
    <n v="5041817"/>
    <s v="PNS2021-2027; CNI"/>
    <s v="PDJ 2014 - 2020"/>
    <s v="intenție"/>
  </r>
  <r>
    <n v="15"/>
    <s v="DDs1 Dezvoltarea mediului de afaceri local"/>
    <s v="DDs1.P1 Dezvoltare economică și inovare"/>
    <s v="ObS2. Dezvoltarea și modernizarea agriculturii, silviculturii și pescuitului"/>
    <x v="4"/>
    <s v="Înființare fermă legumicolă (sere)"/>
    <s v="Chirnogi"/>
    <s v="Suprafață seră legume înființată (mp)"/>
    <m/>
    <n v="7800000"/>
    <s v="PNS2021-2027"/>
    <s v="PDJ 2014 - 2020"/>
    <s v="intenție"/>
  </r>
  <r>
    <n v="16"/>
    <s v="DDs1 Dezvoltarea mediului de afaceri local"/>
    <s v="DDs1.P1 Dezvoltare economică și inovare"/>
    <s v="ObS2. Dezvoltarea și modernizarea agriculturii, silviculturii și pescuitului"/>
    <x v="5"/>
    <m/>
    <m/>
    <m/>
    <m/>
    <m/>
    <m/>
    <m/>
    <m/>
  </r>
  <r>
    <n v="17"/>
    <s v="DDs1 Dezvoltarea mediului de afaceri local"/>
    <s v="DDs1.P1 Dezvoltare economică și inovare"/>
    <s v="ObS2. Dezvoltarea și modernizarea agriculturii, silviculturii și pescuitului"/>
    <x v="4"/>
    <s v="Sprijin pentru înființare cooperativă de achiziție legume - fructe"/>
    <s v="Căscioarele"/>
    <m/>
    <m/>
    <m/>
    <s v="PNDR 9.1; PNS2021-2027"/>
    <s v="post-consultare"/>
    <s v="DALI"/>
  </r>
  <r>
    <n v="18"/>
    <s v="DDs1 Dezvoltarea mediului de afaceri local"/>
    <s v="DDs1.P1 Dezvoltare economică și inovare"/>
    <s v="ObS3. Dezvoltarea turismului și a serviciilor conexe"/>
    <x v="6"/>
    <s v="Port turistic în municipiul Oltenița"/>
    <s v="Oltenița"/>
    <m/>
    <m/>
    <n v="9900000"/>
    <s v="PO T -P8"/>
    <s v="PDJ 2014 - 2020"/>
    <s v="PT"/>
  </r>
  <r>
    <n v="19"/>
    <s v="DDs1 Dezvoltarea mediului de afaceri local"/>
    <s v="DDs1.P1 Dezvoltare economică și inovare"/>
    <s v="ObS3. Dezvoltarea turismului și a serviciilor conexe"/>
    <x v="7"/>
    <s v="Conservarea specificului local si a moştenirii culturale prin festivalul „Zilele comunei Gălbinaşi”"/>
    <s v="Gălbinași"/>
    <m/>
    <m/>
    <n v="277965"/>
    <s v="Buget Local"/>
    <s v="PDJ 2014 - 2020"/>
    <s v="DALI"/>
  </r>
  <r>
    <n v="20"/>
    <s v="DDs1 Dezvoltarea mediului de afaceri local"/>
    <s v="DDs1.P1 Dezvoltare economică și inovare"/>
    <s v="ObS3. Dezvoltarea turismului și a serviciilor conexe"/>
    <x v="7"/>
    <s v="Construcție arheodrom în zona siturilor arheologice"/>
    <s v="Mânăstirea"/>
    <m/>
    <m/>
    <m/>
    <s v="POR Sud - OS5.2, Axa 6"/>
    <s v="post-consultare"/>
    <s v="intenție"/>
  </r>
  <r>
    <n v="21"/>
    <s v="DDs1 Dezvoltarea mediului de afaceri local"/>
    <s v="DDs1.P1 Dezvoltare economică și inovare"/>
    <s v="ObS3. Dezvoltarea turismului și a serviciilor conexe"/>
    <x v="6"/>
    <s v="Construcția unor unități de cazare"/>
    <s v="Mânăstirea"/>
    <m/>
    <m/>
    <m/>
    <s v="POR Sud - OS5.2, Axa 6"/>
    <s v="post-consultare"/>
    <m/>
  </r>
  <r>
    <n v="22"/>
    <s v="DDs1 Dezvoltarea mediului de afaceri local"/>
    <s v="DDs1.P1 Dezvoltare economică și inovare"/>
    <s v="ObS3. Dezvoltarea turismului și a serviciilor conexe"/>
    <x v="8"/>
    <m/>
    <m/>
    <m/>
    <m/>
    <m/>
    <m/>
    <m/>
    <m/>
  </r>
  <r>
    <n v="23"/>
    <s v="DDs1 Dezvoltarea mediului de afaceri local"/>
    <s v="DDs1.P2 Dezvoltarea capitalului uman"/>
    <s v="ObS4. Formarea capitalului uman"/>
    <x v="9"/>
    <m/>
    <m/>
    <m/>
    <m/>
    <m/>
    <m/>
    <m/>
    <m/>
  </r>
  <r>
    <n v="24"/>
    <s v="DDs1 Dezvoltarea mediului de afaceri local"/>
    <s v="DDs1.P2 Dezvoltarea capitalului uman"/>
    <s v="ObS4. Formarea capitalului uman"/>
    <x v="10"/>
    <m/>
    <m/>
    <m/>
    <m/>
    <m/>
    <m/>
    <m/>
    <m/>
  </r>
  <r>
    <n v="25"/>
    <s v="DDs1 Dezvoltarea mediului de afaceri local"/>
    <s v="DDs1.P2 Dezvoltarea capitalului uman"/>
    <s v="ObS5. Mobilitatea forței de muncă"/>
    <x v="11"/>
    <m/>
    <m/>
    <m/>
    <m/>
    <m/>
    <m/>
    <m/>
    <m/>
  </r>
  <r>
    <n v="26"/>
    <s v="DDs2. Creșterea calității locuirii și reducerea decalajelor dintre comunități"/>
    <m/>
    <s v="ObS6. Regenerarea localităților și a infrastructurii edilitare a județului"/>
    <x v="12"/>
    <s v="Reabilitare termică a clădirilor multietajate în orașul Lehliu Gară"/>
    <s v="Lehliu Gară"/>
    <m/>
    <m/>
    <n v="3382456"/>
    <s v="AFM; POR OS2.1, Axa3, PNRR-PI17"/>
    <s v="PDJ 2014 - 2020 "/>
    <m/>
  </r>
  <r>
    <n v="27"/>
    <s v="DDs2. Creșterea calității locuirii și reducerea decalajelor dintre comunități"/>
    <m/>
    <s v="ObS6. Regenerarea localităților și a infrastructurii edilitare a județului"/>
    <x v="12"/>
    <s v="Amenajare alei pietonale, șanțuri, gazon și arbori ornamentali - strata Principală"/>
    <s v="Căscioarele"/>
    <m/>
    <m/>
    <m/>
    <s v="POR OS2.8, Axa 3; PNRR-PI22"/>
    <s v="post-consultare"/>
    <m/>
  </r>
  <r>
    <n v="28"/>
    <s v="DDs2. Creșterea calității locuirii și reducerea decalajelor dintre comunități"/>
    <m/>
    <s v="ObS6. Regenerarea localităților și a infrastructurii edilitare a județului"/>
    <x v="12"/>
    <s v="Îmbunătățirea calității aerului și a peisagisticii stradale prin creșterea suprafeței spațiului verde intravilan, pe domeniul public, în comuna Vlad Țepeș"/>
    <s v="Vlad Țepeș"/>
    <m/>
    <m/>
    <m/>
    <s v="POR OS2.8, Axa 3; PNRR-PI22"/>
    <s v="post-consultare"/>
    <m/>
  </r>
  <r>
    <n v="29"/>
    <s v="DDs2. Creșterea calității locuirii și reducerea decalajelor dintre comunități"/>
    <m/>
    <s v="ObS6. Regenerarea localităților și a infrastructurii edilitare a județului"/>
    <x v="13"/>
    <s v="Reabilitare și modernizare târg comunal"/>
    <s v="Mânăstirea"/>
    <m/>
    <m/>
    <m/>
    <s v="Buget Local"/>
    <s v="post-consultare"/>
    <m/>
  </r>
  <r>
    <n v="30"/>
    <s v="DDs2. Creșterea calității locuirii și reducerea decalajelor dintre comunități"/>
    <m/>
    <s v="ObS6. Regenerarea localităților și a infrastructurii edilitare a județului"/>
    <x v="13"/>
    <s v="Gospodărie de apă (montare stație potabilizare), satul Gălățui, com. Al. Odobescu"/>
    <s v="Alexandru Obobescu"/>
    <m/>
    <m/>
    <n v="745823"/>
    <s v="PNRR-PI11, PODD-PI2"/>
    <s v="PDJ 2014 - 2020 "/>
    <m/>
  </r>
  <r>
    <n v="31"/>
    <s v="DDs2. Creșterea calității locuirii și reducerea decalajelor dintre comunități"/>
    <m/>
    <s v="ObS6. Regenerarea localităților și a infrastructurii edilitare a județului"/>
    <x v="13"/>
    <s v="Inființare sistem de alimentare cu apă in sat Progresu,  comuna Sohatu, judetul Calarasi "/>
    <s v="Sohatu"/>
    <s v="Număr de gospodării care beneficiază de sistem de alimentare cu apă"/>
    <m/>
    <m/>
    <s v="PNRR-PI11, PODD-PI2"/>
    <s v="centralizator 2014 - 2020; post-consultare"/>
    <m/>
  </r>
  <r>
    <n v="32"/>
    <s v="DDs2. Creșterea calității locuirii și reducerea decalajelor dintre comunități"/>
    <m/>
    <s v="ObS6. Regenerarea localităților și a infrastructurii edilitare a județului"/>
    <x v="13"/>
    <s v="Alimentare cu apă în sat Coţofanca"/>
    <s v="Gurbănești"/>
    <s v="Număr de gospodării care beneficiază de sistem de alimentare cu apă"/>
    <m/>
    <m/>
    <s v="PNRR-PI11, PODD-PI2"/>
    <s v="centralizator 2014 - 2020"/>
    <m/>
  </r>
  <r>
    <n v="33"/>
    <s v="DDs2. Creșterea calității locuirii și reducerea decalajelor dintre comunități"/>
    <m/>
    <s v="ObS6. Regenerarea localităților și a infrastructurii edilitare a județului"/>
    <x v="13"/>
    <s v="Alimentare cu apă în localitățile Aprozi, Gruiu, Buciumeni - oraș Budești"/>
    <s v="Budești"/>
    <m/>
    <m/>
    <m/>
    <s v="PNRR-PI11, PODD-PI2"/>
    <s v="PDJ 2014 - 2020 "/>
    <m/>
  </r>
  <r>
    <n v="34"/>
    <s v="DDs2. Creșterea calității locuirii și reducerea decalajelor dintre comunități"/>
    <m/>
    <s v="ObS6. Regenerarea localităților și a infrastructurii edilitare a județului"/>
    <x v="13"/>
    <s v="Înființare gospodărie de apă potabilă și rețea alimentare cu apă, sat C. Brâncoveanu, com. Dragalina"/>
    <s v="Dragalina"/>
    <m/>
    <m/>
    <n v="5790841"/>
    <s v="PNRR-PI11, PODD-PI2"/>
    <s v="PDJ 2014 - 2020 "/>
    <m/>
  </r>
  <r>
    <n v="35"/>
    <s v="DDs2. Creșterea calității locuirii și reducerea decalajelor dintre comunități"/>
    <m/>
    <s v="ObS6. Regenerarea localităților și a infrastructurii edilitare a județului"/>
    <x v="13"/>
    <s v="Extindere rețea alimentare cu apă sat Frumușani, com. Frumușani"/>
    <s v="Frumușani"/>
    <m/>
    <m/>
    <n v="436386"/>
    <s v="PNRR-PI11, PODD-PI2"/>
    <s v="PDJ 2014 - 2020 "/>
    <m/>
  </r>
  <r>
    <n v="36"/>
    <s v="DDs2. Creșterea calității locuirii și reducerea decalajelor dintre comunități"/>
    <m/>
    <s v="ObS6. Regenerarea localităților și a infrastructurii edilitare a județului"/>
    <x v="13"/>
    <s v="Reabilitare sistem de alimentare cu apă în sat Vișini, com. Independența"/>
    <s v="Independența"/>
    <m/>
    <m/>
    <n v="792235"/>
    <s v="PNRR-PI11, PODD-PI2"/>
    <s v="PDJ 2014 - 2020 "/>
    <m/>
  </r>
  <r>
    <n v="37"/>
    <s v="DDs2. Creșterea calității locuirii și reducerea decalajelor dintre comunități"/>
    <m/>
    <s v="ObS6. Regenerarea localităților și a infrastructurii edilitare a județului"/>
    <x v="13"/>
    <s v="Extinderea și modernizarea rețelei publice de alimentare cu apă a satelor Mitreni și Valea Roșie, com. Mitreni"/>
    <s v="Mitreni"/>
    <m/>
    <m/>
    <m/>
    <s v="PNRR-PI11, PODD-PI2"/>
    <s v="PDJ 2014 - 2020 "/>
    <m/>
  </r>
  <r>
    <n v="38"/>
    <s v="DDs2. Creșterea calității locuirii și reducerea decalajelor dintre comunități"/>
    <m/>
    <s v="ObS6. Regenerarea localităților și a infrastructurii edilitare a județului"/>
    <x v="13"/>
    <s v="Stație de tratare a apei din foraje de mare adâncime"/>
    <s v="Oltenița"/>
    <m/>
    <m/>
    <n v="9903229"/>
    <s v="PNRR-PI11, PODD-PI2"/>
    <s v="PDJ 2014 - 2020 "/>
    <m/>
  </r>
  <r>
    <n v="39"/>
    <s v="DDs2. Creșterea calității locuirii și reducerea decalajelor dintre comunități"/>
    <m/>
    <s v="ObS6. Regenerarea localităților și a infrastructurii edilitare a județului"/>
    <x v="13"/>
    <s v="Reabilitare Turn de apă din municipiul Oltenița"/>
    <s v="Oltenița"/>
    <m/>
    <m/>
    <n v="450000"/>
    <s v="PNRR-PI11, PODD-PI2"/>
    <s v="PDJ 2014 - 2020 "/>
    <m/>
  </r>
  <r>
    <n v="40"/>
    <s v="DDs2. Creșterea calității locuirii și reducerea decalajelor dintre comunități"/>
    <m/>
    <s v="ObS6. Regenerarea localităților și a infrastructurii edilitare a județului"/>
    <x v="13"/>
    <s v="Extindere reţea alimentare cu apă"/>
    <s v="Nana"/>
    <m/>
    <m/>
    <n v="393102"/>
    <s v="PNRR-PI11, PODD-PI2"/>
    <s v="PDJ 2014 - 2020 "/>
    <m/>
  </r>
  <r>
    <n v="41"/>
    <s v="DDs2. Creșterea calității locuirii și reducerea decalajelor dintre comunități"/>
    <m/>
    <s v="ObS6. Regenerarea localităților și a infrastructurii edilitare a județului"/>
    <x v="13"/>
    <s v="Extindere retea alimentare cu apa in satul Ulmu, Chirnogi si Faurei"/>
    <s v="Ulmu"/>
    <m/>
    <m/>
    <n v="1105097"/>
    <s v="PNRR-PI11, PODD-PI2"/>
    <s v="PDJ 2014 - 2020 "/>
    <m/>
  </r>
  <r>
    <n v="42"/>
    <s v="DDs2. Creșterea calității locuirii și reducerea decalajelor dintre comunități"/>
    <m/>
    <s v="ObS6. Regenerarea localităților și a infrastructurii edilitare a județului"/>
    <x v="13"/>
    <s v="Înfiinţare staţie de captare, tratare şi pompare apă potabilă, în comuna Vâlcelele, sat Vâlcelele"/>
    <s v="Vâlcelele"/>
    <m/>
    <m/>
    <n v="2700000"/>
    <s v="PNRR-PI11, PODD-PI2"/>
    <s v="PDJ 2014 - 2020 "/>
    <m/>
  </r>
  <r>
    <n v="43"/>
    <s v="DDs2. Creșterea calității locuirii și reducerea decalajelor dintre comunități"/>
    <m/>
    <s v="ObS6. Regenerarea localităților și a infrastructurii edilitare a județului"/>
    <x v="13"/>
    <s v="Extindere și modernizare rețea de alimentare cu apă potabilă și extindere canalizare în com. Vlad Țepeș"/>
    <s v="Vlad Țepeș"/>
    <m/>
    <m/>
    <n v="1153057"/>
    <s v="PNRR-PI11, PODD-PI2"/>
    <s v="PDJ 2014 - 2020 "/>
    <s v="intenție/SF"/>
  </r>
  <r>
    <n v="44"/>
    <s v="DDs2. Creșterea calității locuirii și reducerea decalajelor dintre comunități"/>
    <m/>
    <s v="ObS6. Regenerarea localităților și a infrastructurii edilitare a județului"/>
    <x v="13"/>
    <s v="Înființare rețea de canalizare"/>
    <s v="Căscioarele"/>
    <m/>
    <m/>
    <m/>
    <s v="PNRR-PI12, PODD-PI2"/>
    <s v="post-consultare"/>
    <m/>
  </r>
  <r>
    <n v="45"/>
    <s v="DDs2. Creșterea calității locuirii și reducerea decalajelor dintre comunități"/>
    <m/>
    <s v="ObS6. Regenerarea localităților și a infrastructurii edilitare a județului"/>
    <x v="13"/>
    <s v="Modernizarea rețelei de alimentare cu apă"/>
    <s v="Căscioarele"/>
    <m/>
    <m/>
    <m/>
    <s v="PNRR-PI11, PODD-PI2"/>
    <s v="post-consultare"/>
    <m/>
  </r>
  <r>
    <n v="46"/>
    <s v="DDs2. Creșterea calității locuirii și reducerea decalajelor dintre comunități"/>
    <m/>
    <s v="ObS6. Regenerarea localităților și a infrastructurii edilitare a județului"/>
    <x v="13"/>
    <s v="Extindere sistem de canalizare menajeră"/>
    <s v="Borcea"/>
    <s v="Lungimea totală simplă a conductelor de canalizare"/>
    <m/>
    <m/>
    <s v="PNRR-PI12, PODD-PI2"/>
    <s v="centralizator 2014 - 2020"/>
    <m/>
  </r>
  <r>
    <n v="47"/>
    <s v="DDs2. Creșterea calității locuirii și reducerea decalajelor dintre comunități"/>
    <m/>
    <s v="ObS6. Regenerarea localităților și a infrastructurii edilitare a județului"/>
    <x v="13"/>
    <s v="Reţea de canalizare menajeră şi sistem de epurare în comuna Dichiseni"/>
    <s v="Dichiseni"/>
    <s v="Lungimea totală simplă a conductelor de canalizare"/>
    <m/>
    <m/>
    <s v="PNRR-PI12, PODD-PI2"/>
    <s v="centralizator 2014 - 2020"/>
    <m/>
  </r>
  <r>
    <n v="48"/>
    <s v="DDs2. Creșterea calității locuirii și reducerea decalajelor dintre comunități"/>
    <m/>
    <s v="ObS6. Regenerarea localităților și a infrastructurii edilitare a județului"/>
    <x v="13"/>
    <s v="Infiintare sistem centralizat de canalizare menajera cu statie de epurare, comuna Ciocanesti"/>
    <s v="Ciocănești"/>
    <m/>
    <m/>
    <n v="6507477"/>
    <s v="PNRR-PI12, PODD-PI2"/>
    <s v="PDJ 2014 - 2020 "/>
    <m/>
  </r>
  <r>
    <n v="49"/>
    <s v="DDs2. Creșterea calității locuirii și reducerea decalajelor dintre comunități"/>
    <m/>
    <s v="ObS6. Regenerarea localităților și a infrastructurii edilitare a județului"/>
    <x v="13"/>
    <s v="Înfiinţare reţea de canalizare şi staţie de epurare în comuna Crivăţ"/>
    <s v="Crivăț"/>
    <m/>
    <m/>
    <n v="9836508"/>
    <s v="PNRR-PI12, PODD-PI2"/>
    <s v="PDJ 2014 - 2020 "/>
    <m/>
  </r>
  <r>
    <n v="50"/>
    <s v="DDs2. Creșterea calității locuirii și reducerea decalajelor dintre comunități"/>
    <m/>
    <s v="ObS6. Regenerarea localităților și a infrastructurii edilitare a județului"/>
    <x v="13"/>
    <s v="Înființare stație de epurare și rețea canalizare menajeră sat C. Brâncoveanu, com. Dragalina"/>
    <s v="Dragalina"/>
    <m/>
    <m/>
    <n v="5317656"/>
    <s v="PNRR-PI12, PODD-PI2"/>
    <s v="PDJ 2014 - 2020 "/>
    <m/>
  </r>
  <r>
    <n v="51"/>
    <s v="DDs2. Creșterea calității locuirii și reducerea decalajelor dintre comunități"/>
    <m/>
    <s v="ObS6. Regenerarea localităților și a infrastructurii edilitare a județului"/>
    <x v="13"/>
    <s v="Înființare sistem de canalizare menajeră cu stație de epurare în com. Frăsinet"/>
    <s v="Frăsinet"/>
    <m/>
    <m/>
    <n v="4709500"/>
    <s v="PNRR-PI12, PODD-PI2"/>
    <s v="PDJ 2014 - 2020 "/>
    <m/>
  </r>
  <r>
    <n v="52"/>
    <s v="DDs2. Creșterea calității locuirii și reducerea decalajelor dintre comunități"/>
    <m/>
    <s v="ObS6. Regenerarea localităților și a infrastructurii edilitare a județului"/>
    <x v="13"/>
    <s v="Înfiinţare rețea de canalizare și stație de epurare ape uzate menajere, sat Frumușani, com. Frumușani"/>
    <s v="Frumușani"/>
    <m/>
    <m/>
    <n v="7707764"/>
    <s v="PNRR-PI12, PODD-PI2"/>
    <s v="PDJ 2014 - 2020 "/>
    <m/>
  </r>
  <r>
    <n v="53"/>
    <s v="DDs2. Creșterea calității locuirii și reducerea decalajelor dintre comunități"/>
    <m/>
    <s v="ObS6. Regenerarea localităților și a infrastructurii edilitare a județului"/>
    <x v="13"/>
    <s v="Canalizare si staţie epurare sat Coțofanca, com. Gurbănești"/>
    <s v="Gurbănești"/>
    <m/>
    <m/>
    <n v="5549990"/>
    <s v="PNRR-PI12, PODD-PI2"/>
    <s v="PDJ 2014 - 2020 "/>
    <m/>
  </r>
  <r>
    <n v="54"/>
    <s v="DDs2. Creșterea calității locuirii și reducerea decalajelor dintre comunități"/>
    <m/>
    <s v="ObS6. Regenerarea localităților și a infrastructurii edilitare a județului"/>
    <x v="13"/>
    <s v="Sistem de canalizare şi staţie de epurare în satul Independenţa, comuna Independenţa, judeţul Călăraşi"/>
    <s v="Independența"/>
    <m/>
    <m/>
    <n v="6202755"/>
    <s v="PNRR-PI12, PODD-PI2"/>
    <s v="PDJ 2014 - 2020 "/>
    <m/>
  </r>
  <r>
    <n v="55"/>
    <s v="DDs2. Creșterea calității locuirii și reducerea decalajelor dintre comunități"/>
    <m/>
    <s v="ObS6. Regenerarea localităților și a infrastructurii edilitare a județului"/>
    <x v="13"/>
    <s v="Înființare sistem de canalizare com. Lehliu"/>
    <s v="Lehliu"/>
    <m/>
    <m/>
    <n v="6083720"/>
    <s v="PNRR-PI12, PODD-PI2"/>
    <s v="PDJ 2014 - 2020 "/>
    <s v="intenție"/>
  </r>
  <r>
    <n v="56"/>
    <s v="DDs2. Creșterea calității locuirii și reducerea decalajelor dintre comunități"/>
    <m/>
    <s v="ObS6. Regenerarea localităților și a infrastructurii edilitare a județului"/>
    <x v="13"/>
    <s v="Realizare sistem de canalizare şi staţie de epurare în comuna Nana"/>
    <s v="Nana"/>
    <m/>
    <m/>
    <n v="4750000"/>
    <s v="PNRR-PI12, PODD-PI2"/>
    <s v="PDJ 2014 - 2020 "/>
    <m/>
  </r>
  <r>
    <n v="57"/>
    <s v="DDs2. Creșterea calității locuirii și reducerea decalajelor dintre comunități"/>
    <m/>
    <s v="ObS6. Regenerarea localităților și a infrastructurii edilitare a județului"/>
    <x v="13"/>
    <s v="Construire retea de canalizare si statie de epurare in com. Soldanu, jud. Calarasi"/>
    <s v="Șoldanu"/>
    <m/>
    <m/>
    <n v="8022645"/>
    <s v="PNRR-PI12, PODD-PI2"/>
    <s v="PDJ 2014 - 2020 "/>
    <m/>
  </r>
  <r>
    <n v="58"/>
    <s v="DDs2. Creșterea calității locuirii și reducerea decalajelor dintre comunități"/>
    <m/>
    <s v="ObS6. Regenerarea localităților și a infrastructurii edilitare a județului"/>
    <x v="13"/>
    <s v="Reabilitare rețea de iluminat public"/>
    <s v="Belciugatele"/>
    <m/>
    <m/>
    <n v="900000"/>
    <s v="PNRR-PI24"/>
    <s v="PDJ 2014 - 2020 "/>
    <m/>
  </r>
  <r>
    <n v="59"/>
    <s v="DDs2. Creșterea calității locuirii și reducerea decalajelor dintre comunități"/>
    <m/>
    <s v="ObS6. Regenerarea localităților și a infrastructurii edilitare a județului"/>
    <x v="13"/>
    <s v="Reabilitare rețea de iluminat public"/>
    <s v="Borcea"/>
    <m/>
    <m/>
    <m/>
    <s v="PNRR-PI24"/>
    <s v="centralizator 2014 - 2020"/>
    <m/>
  </r>
  <r>
    <n v="60"/>
    <s v="DDs2. Creșterea calității locuirii și reducerea decalajelor dintre comunități"/>
    <m/>
    <s v="ObS6. Regenerarea localităților și a infrastructurii edilitare a județului"/>
    <x v="13"/>
    <s v="Reabilitare rețea de iluminat public în comuna Crivăț, jud Călărași"/>
    <s v="Crivăț"/>
    <m/>
    <m/>
    <n v="297600"/>
    <s v="PNRR-PI24"/>
    <s v="centralizator 2014 - 2020"/>
    <m/>
  </r>
  <r>
    <n v="61"/>
    <s v="DDs2. Creșterea calității locuirii și reducerea decalajelor dintre comunități"/>
    <m/>
    <s v="ObS6. Regenerarea localităților și a infrastructurii edilitare a județului"/>
    <x v="13"/>
    <s v="Modernizare și extindere iluminat public"/>
    <s v="Roseți"/>
    <m/>
    <m/>
    <m/>
    <s v="PNRR-PI24"/>
    <s v="centralizator 2014 - 2020"/>
    <s v="SF"/>
  </r>
  <r>
    <n v="62"/>
    <s v="DDs2. Creșterea calității locuirii și reducerea decalajelor dintre comunități"/>
    <m/>
    <s v="ObS6. Regenerarea localităților și a infrastructurii edilitare a județului"/>
    <x v="13"/>
    <s v="Eficientizarea sistemului de iluminat public, stradal, arhitectural şi ambiental în comuna Frumuşani "/>
    <s v="Frumușani"/>
    <m/>
    <m/>
    <m/>
    <s v="PNRR-PI24"/>
    <s v="centralizator 2014 - 2020"/>
    <m/>
  </r>
  <r>
    <n v="63"/>
    <s v="DDs2. Creșterea calității locuirii și reducerea decalajelor dintre comunități"/>
    <m/>
    <s v="ObS6. Regenerarea localităților și a infrastructurii edilitare a județului"/>
    <x v="13"/>
    <s v="Reabilitare si modernizare sistem de iluminat public"/>
    <s v="Unirea"/>
    <m/>
    <m/>
    <n v="446045"/>
    <s v="PNRR-PI24"/>
    <s v="PDJ 2014 - 2020 "/>
    <s v="SF/depus CNI"/>
  </r>
  <r>
    <n v="64"/>
    <s v="DDs2. Creșterea calității locuirii și reducerea decalajelor dintre comunități"/>
    <m/>
    <s v="ObS6. Regenerarea localităților și a infrastructurii edilitare a județului"/>
    <x v="13"/>
    <s v="Reabilitare si extindere iluminat public"/>
    <s v="Vasilați"/>
    <m/>
    <m/>
    <n v="900000"/>
    <s v="PNRR-PI24"/>
    <s v="PDJ 2014 - 2020 "/>
    <s v="SF"/>
  </r>
  <r>
    <n v="65"/>
    <s v="DDs2. Creșterea calității locuirii și reducerea decalajelor dintre comunități"/>
    <m/>
    <s v="ObS6. Regenerarea localităților și a infrastructurii edilitare a județului"/>
    <x v="13"/>
    <s v="Piață agroalimentară"/>
    <s v="Unirea"/>
    <m/>
    <m/>
    <m/>
    <s v="Buget Local"/>
    <s v="centralizator 2014 - 2020"/>
    <s v="intentie"/>
  </r>
  <r>
    <n v="66"/>
    <s v="DDs2. Creșterea calității locuirii și reducerea decalajelor dintre comunități"/>
    <m/>
    <s v="ObS6. Regenerarea localităților și a infrastructurii edilitare a județului"/>
    <x v="13"/>
    <s v="Piață agroalimentară"/>
    <s v="Belciugatele"/>
    <m/>
    <m/>
    <n v="1350000"/>
    <s v="Buget Local"/>
    <s v="PDJ 2014 - 2020 "/>
    <s v="intentie"/>
  </r>
  <r>
    <n v="67"/>
    <s v="DDs2. Creșterea calității locuirii și reducerea decalajelor dintre comunități"/>
    <m/>
    <s v="ObS6. Regenerarea localităților și a infrastructurii edilitare a județului"/>
    <x v="13"/>
    <s v="Înființare Piață locală"/>
    <s v="Dichiseni"/>
    <m/>
    <m/>
    <n v="41459"/>
    <s v="Buget Local"/>
    <s v="PDJ 2014 - 2020 "/>
    <s v="execuție"/>
  </r>
  <r>
    <n v="68"/>
    <s v="DDs2. Creșterea calității locuirii și reducerea decalajelor dintre comunități"/>
    <m/>
    <s v="ObS6. Regenerarea localităților și a infrastructurii edilitare a județului"/>
    <x v="13"/>
    <s v="Modernizare și dotare piață publică sat Dragalina"/>
    <s v="Dragalina"/>
    <m/>
    <m/>
    <n v="200448"/>
    <s v="Buget Local"/>
    <s v="PDJ 2014 - 2020 "/>
    <s v="SF"/>
  </r>
  <r>
    <n v="69"/>
    <s v="DDs2. Creșterea calității locuirii și reducerea decalajelor dintre comunități"/>
    <m/>
    <s v="ObS6. Regenerarea localităților și a infrastructurii edilitare a județului"/>
    <x v="13"/>
    <s v="Amenajare Piață Agroalimentară în orașul Fundulea"/>
    <s v="Fundulea"/>
    <m/>
    <m/>
    <n v="607797"/>
    <s v="Buget Local"/>
    <s v="PDJ 2014 - 2020 "/>
    <s v="intenție"/>
  </r>
  <r>
    <n v="70"/>
    <s v="DDs2. Creșterea calității locuirii și reducerea decalajelor dintre comunități"/>
    <m/>
    <s v="ObS6. Regenerarea localităților și a infrastructurii edilitare a județului"/>
    <x v="13"/>
    <s v="Realizare targ si obor comuna Perisoru"/>
    <s v="Perişoru"/>
    <m/>
    <m/>
    <n v="700000"/>
    <s v="Buget Local"/>
    <s v="PDJ 2014 - 2020 "/>
    <s v="intenție"/>
  </r>
  <r>
    <n v="71"/>
    <s v="DDs2. Creșterea calității locuirii și reducerea decalajelor dintre comunități"/>
    <m/>
    <s v="ObS6. Regenerarea localităților și a infrastructurii edilitare a județului"/>
    <x v="13"/>
    <s v="Realizare Piata Publica"/>
    <s v="Perişoru"/>
    <m/>
    <m/>
    <n v="400005"/>
    <s v="Buget Local"/>
    <s v="PDJ 2014 - 2020 "/>
    <s v="intenție"/>
  </r>
  <r>
    <n v="72"/>
    <s v="DDs2. Creșterea calității locuirii și reducerea decalajelor dintre comunități"/>
    <m/>
    <s v="ObS6. Regenerarea localităților și a infrastructurii edilitare a județului"/>
    <x v="13"/>
    <s v="Realizarea şi dotarea cu două spaţii de desfacere carne şi produse lactate în cadrul Pieţei comunale"/>
    <s v="Roseți"/>
    <m/>
    <m/>
    <n v="1541309"/>
    <s v="Buget Local"/>
    <s v="PDJ 2014 - 2020 "/>
    <s v="intenție"/>
  </r>
  <r>
    <n v="73"/>
    <s v="DDs2. Creșterea calității locuirii și reducerea decalajelor dintre comunități"/>
    <m/>
    <s v="ObS6. Regenerarea localităților și a infrastructurii edilitare a județului"/>
    <x v="13"/>
    <s v="Realizare piață agroalimentară în sat Sohatu și în sat Progresu"/>
    <s v="Sohatu"/>
    <m/>
    <m/>
    <n v="104648"/>
    <s v="Buget Local"/>
    <s v="PDJ 2014 - 2021"/>
    <s v="analiză"/>
  </r>
  <r>
    <n v="74"/>
    <s v="DDs2. Creșterea calității locuirii și reducerea decalajelor dintre comunități"/>
    <m/>
    <s v="ObS6. Regenerarea localităților și a infrastructurii edilitare a județului"/>
    <x v="13"/>
    <s v="Rețea distribuție gaze naturale"/>
    <s v="Belciugatele"/>
    <m/>
    <m/>
    <n v="2250000"/>
    <s v="PODD-P1; AFM"/>
    <s v="PDJ 2014 - 2020 "/>
    <s v="PT"/>
  </r>
  <r>
    <n v="75"/>
    <s v="DDs2. Creșterea calității locuirii și reducerea decalajelor dintre comunități"/>
    <m/>
    <s v="ObS6. Regenerarea localităților și a infrastructurii edilitare a județului"/>
    <x v="13"/>
    <s v="Rețea distribuție gaze naturale"/>
    <s v="Borcea"/>
    <m/>
    <m/>
    <m/>
    <s v="PODD-P1; AFM"/>
    <s v="centralizator 2014 - 2020"/>
    <s v="depus la CNI"/>
  </r>
  <r>
    <n v="76"/>
    <s v="DDs2. Creșterea calității locuirii și reducerea decalajelor dintre comunități"/>
    <m/>
    <s v="ObS6. Regenerarea localităților și a infrastructurii edilitare a județului"/>
    <x v="13"/>
    <s v="Rețea distribuție gaze naturale"/>
    <s v="Unirea"/>
    <m/>
    <m/>
    <m/>
    <s v="PODD-P1; AFM"/>
    <s v="centralizator 2014 - 2020"/>
    <s v="execuție"/>
  </r>
  <r>
    <n v="77"/>
    <s v="DDs2. Creșterea calității locuirii și reducerea decalajelor dintre comunități"/>
    <m/>
    <s v="ObS6. Regenerarea localităților și a infrastructurii edilitare a județului"/>
    <x v="13"/>
    <s v="Rețea distribuție gaze naturale"/>
    <s v="Jegălia"/>
    <m/>
    <m/>
    <m/>
    <s v="PODD-P1; AFM"/>
    <s v="centralizator 2014 - 2020"/>
    <s v="intenție"/>
  </r>
  <r>
    <n v="78"/>
    <s v="DDs2. Creșterea calității locuirii și reducerea decalajelor dintre comunități"/>
    <m/>
    <s v="ObS6. Regenerarea localităților și a infrastructurii edilitare a județului"/>
    <x v="13"/>
    <s v="Înființare rețea distribuție gaze naturale în comuna Curcani"/>
    <s v="Curcani"/>
    <m/>
    <m/>
    <n v="9700000"/>
    <s v="PODD-P1; AFM"/>
    <s v="post-consultare"/>
    <s v="intenție"/>
  </r>
  <r>
    <n v="79"/>
    <s v="DDs2. Creșterea calității locuirii și reducerea decalajelor dintre comunități"/>
    <m/>
    <s v="ObS6. Regenerarea localităților și a infrastructurii edilitare a județului"/>
    <x v="13"/>
    <s v="Alimentarea cu gaze naturale a comunei Gălbinaşi, jud. Călăraşi"/>
    <s v="Gălbinași"/>
    <m/>
    <m/>
    <n v="5085873"/>
    <s v="PODD-P1; AFM"/>
    <s v="PDJ 2014 - 2020 "/>
    <s v="intenție"/>
  </r>
  <r>
    <n v="80"/>
    <s v="DDs2. Creșterea calității locuirii și reducerea decalajelor dintre comunități"/>
    <m/>
    <s v="ObS6. Regenerarea localităților și a infrastructurii edilitare a județului"/>
    <x v="13"/>
    <s v="Înfiinţare distribuţie gaze naturale în cadrul Asociaţiei de Dezvoltare Intercomunitară, com. Grădiştea şi Ciocăneşti"/>
    <s v="Grădiștea"/>
    <m/>
    <m/>
    <n v="17880885"/>
    <s v="PODD-P1; AFM"/>
    <s v="PDJ 2014 - 2020 "/>
    <s v="intenție"/>
  </r>
  <r>
    <n v="81"/>
    <s v="DDs2. Creșterea calității locuirii și reducerea decalajelor dintre comunități"/>
    <m/>
    <s v="ObS6. Regenerarea localităților și a infrastructurii edilitare a județului"/>
    <x v="13"/>
    <s v="Înființare distribuție gaze naturale în com. Independența, satele Independența, Potcoava, Vișini"/>
    <s v="Independența"/>
    <m/>
    <m/>
    <n v="3185869"/>
    <s v="PODD-P1; AFM"/>
    <s v="PDJ 2014 - 2020 "/>
    <s v="SF"/>
  </r>
  <r>
    <n v="82"/>
    <s v="DDs2. Creșterea calității locuirii și reducerea decalajelor dintre comunități"/>
    <m/>
    <s v="ObS6. Regenerarea localităților și a infrastructurii edilitare a județului"/>
    <x v="13"/>
    <s v="Înființare rețea de distribuție gaze naturale în com. Lehliu, satele Lehliu Sat și Săpunari"/>
    <s v="Lehliu"/>
    <m/>
    <m/>
    <n v="5808414"/>
    <s v="PODD-P1; AFM"/>
    <s v="PDJ 2014 - 2020 "/>
    <s v="intenție"/>
  </r>
  <r>
    <n v="83"/>
    <s v="DDs2. Creșterea calității locuirii și reducerea decalajelor dintre comunități"/>
    <m/>
    <s v="ObS6. Regenerarea localităților și a infrastructurii edilitare a județului"/>
    <x v="13"/>
    <s v="Alimentare cu gaze naturale"/>
    <s v="Plătărești"/>
    <m/>
    <m/>
    <n v="11250000"/>
    <s v="PODD-P1; AFM"/>
    <s v="PDJ 2014 - 2020 "/>
    <s v="intenție"/>
  </r>
  <r>
    <n v="84"/>
    <s v="DDs2. Creșterea calității locuirii și reducerea decalajelor dintre comunități"/>
    <m/>
    <s v="ObS6. Regenerarea localităților și a infrastructurii edilitare a județului"/>
    <x v="13"/>
    <s v="Înființare rețea gaze naturale în com. Radovanu"/>
    <s v="Radovanu"/>
    <m/>
    <m/>
    <n v="7832830"/>
    <s v="PODD-P1; AFM"/>
    <s v="PDJ 2014 - 2020 "/>
    <s v="lista de sinteză CNI"/>
  </r>
  <r>
    <n v="85"/>
    <s v="DDs2. Creșterea calității locuirii și reducerea decalajelor dintre comunități"/>
    <m/>
    <s v="ObS6. Regenerarea localităților și a infrastructurii edilitare a județului"/>
    <x v="13"/>
    <s v="Alimentare cu gaze in satele Plumbuita, Tămădău Mic și Tămădău Mare, judetul Calarasi"/>
    <s v="Tămădău Mare"/>
    <m/>
    <m/>
    <n v="5348430"/>
    <s v="PODD-P1; AFM"/>
    <s v="PDJ 2014 - 2020 "/>
    <s v="intenție"/>
  </r>
  <r>
    <n v="86"/>
    <s v="DDs2. Creșterea calității locuirii și reducerea decalajelor dintre comunități"/>
    <m/>
    <s v="ObS6. Regenerarea localităților și a infrastructurii edilitare a județului"/>
    <x v="13"/>
    <s v="Alimentare cu gaze naturale"/>
    <s v="Vasilați"/>
    <m/>
    <m/>
    <n v="11250000"/>
    <s v="PODD-P1; AFM"/>
    <s v="PDJ 2014 - 2020 "/>
    <s v="intenție"/>
  </r>
  <r>
    <n v="87"/>
    <s v="DDs2. Creșterea calității locuirii și reducerea decalajelor dintre comunități"/>
    <m/>
    <s v="ObS6. Regenerarea localităților și a infrastructurii edilitare a județului"/>
    <x v="13"/>
    <s v="Înființare rețea distribuție gaze naturale în com. Vlad Țepeș"/>
    <s v="Vlad Țepeș"/>
    <m/>
    <m/>
    <n v="5458550"/>
    <s v="PODD-P1; AFM"/>
    <s v="PDJ 2014 - 2020 "/>
    <s v="intenție"/>
  </r>
  <r>
    <n v="88"/>
    <s v="DDs2. Creșterea calității locuirii și reducerea decalajelor dintre comunități"/>
    <m/>
    <s v="ObS6. Regenerarea localităților și a infrastructurii edilitare a județului"/>
    <x v="13"/>
    <s v="Extindere retea de apa potabila si canalizare in sat Salcioara , apartinand UAT CURCANI"/>
    <s v="Curcani"/>
    <m/>
    <m/>
    <n v="2000000"/>
    <s v="Buget Local"/>
    <s v="consultare online"/>
    <m/>
  </r>
  <r>
    <n v="89"/>
    <s v="DDs2. Creșterea calității locuirii și reducerea decalajelor dintre comunități"/>
    <m/>
    <s v="ObS6. Regenerarea localităților și a infrastructurii edilitare a județului"/>
    <x v="13"/>
    <s v="Extindere rețea de alimentare cu energie electrică locuințe zona estică, com. Luica"/>
    <s v="Luica"/>
    <m/>
    <m/>
    <n v="100000"/>
    <s v="PNDL; Buget local"/>
    <s v="PDJ 2014 - 2020 "/>
    <m/>
  </r>
  <r>
    <n v="90"/>
    <s v="DDs2. Creșterea calității locuirii și reducerea decalajelor dintre comunități"/>
    <m/>
    <s v="ObS6. Regenerarea localităților și a infrastructurii edilitare a județului"/>
    <x v="13"/>
    <s v="Extindere rețea de alimentare cu energie electrică în satul Valea Stânii, com. Luica"/>
    <s v="Luica"/>
    <m/>
    <m/>
    <n v="40000"/>
    <s v="PNDL; Buget local"/>
    <s v="PDJ 2014 - 2020 "/>
    <s v="DALI"/>
  </r>
  <r>
    <n v="91"/>
    <s v="DDs2. Creșterea calității locuirii și reducerea decalajelor dintre comunități"/>
    <m/>
    <s v="ObS6. Regenerarea localităților și a infrastructurii edilitare a județului"/>
    <x v="13"/>
    <s v="Extindere rețea energie electrică în Cartierul de romi"/>
    <s v="Sărulești"/>
    <m/>
    <m/>
    <n v="192873"/>
    <s v="PNDL; Buget local"/>
    <s v="PDJ 2014 - 2020 "/>
    <s v="SF"/>
  </r>
  <r>
    <n v="92"/>
    <s v="DDs2. Creșterea calității locuirii și reducerea decalajelor dintre comunități"/>
    <m/>
    <s v="ObS6. Regenerarea localităților și a infrastructurii edilitare a județului"/>
    <x v="13"/>
    <s v="Extindere retea electrica de distributie joasa tensiune si iluminat public – Călăreți, Plumbuita, Tămădău Mic și Tămădău Mare"/>
    <s v="Tămădău Mare"/>
    <m/>
    <m/>
    <n v="3341913"/>
    <s v="PNRR-PI24"/>
    <s v="PDJ 2014 - 2020 "/>
    <s v="SF"/>
  </r>
  <r>
    <n v="93"/>
    <s v="DDs2. Creșterea calității locuirii și reducerea decalajelor dintre comunități"/>
    <m/>
    <s v="ObS6. Regenerarea localităților și a infrastructurii edilitare a județului"/>
    <x v="13"/>
    <s v="Extindere alimentare cu energie electrică zonele A si B, com. Ulmeni"/>
    <s v="Ulmeni"/>
    <m/>
    <m/>
    <n v="2824327"/>
    <s v="PNDL; Buget local"/>
    <s v="PDJ 2014 - 2020 "/>
    <s v="DALI"/>
  </r>
  <r>
    <n v="94"/>
    <s v="DDs2. Creșterea calității locuirii și reducerea decalajelor dintre comunități"/>
    <m/>
    <s v="ObS6. Regenerarea localităților și a infrastructurii edilitare a județului"/>
    <x v="13"/>
    <s v="Proiectul regional de dezvoltare a infrastructurii de apă și apă uzată pentru aria de operare a Operatorului Regional in judetele Călărași și Ialomițta, în perioada 2014-2020"/>
    <s v="Chirnogi"/>
    <m/>
    <m/>
    <s v="6.812.090,00 euro"/>
    <s v="PNRR-PI11, PODD-PI2"/>
    <s v="post-consultare"/>
    <s v="studiu de oportunitate"/>
  </r>
  <r>
    <n v="95"/>
    <s v="DDs2. Creșterea calității locuirii și reducerea decalajelor dintre comunități"/>
    <m/>
    <s v="ObS6. Regenerarea localităților și a infrastructurii edilitare a județului"/>
    <x v="13"/>
    <s v="Extindere rețea electrică"/>
    <s v="Chirnogi"/>
    <m/>
    <m/>
    <s v="200.000,00 euro"/>
    <s v="Buget Local"/>
    <s v="post-consultare"/>
    <s v="intenție"/>
  </r>
  <r>
    <n v="96"/>
    <s v="DDs2. Creșterea calității locuirii și reducerea decalajelor dintre comunități"/>
    <m/>
    <s v="ObS6. Regenerarea localităților și a infrastructurii edilitare a județului"/>
    <x v="13"/>
    <s v="Extindere rețea distribuție gaze naturale"/>
    <s v="Chirnogi"/>
    <m/>
    <m/>
    <s v="361.867,00 euro"/>
    <s v="PODD-P1; AFM"/>
    <s v="post-consultare"/>
    <s v="Lista sinteză"/>
  </r>
  <r>
    <n v="97"/>
    <s v="DDs2. Creșterea calității locuirii și reducerea decalajelor dintre comunități"/>
    <m/>
    <s v="ObS6. Regenerarea localităților și a infrastructurii edilitare a județului"/>
    <x v="13"/>
    <s v="Rețea apă și canalizare în comuna Dor Mărunt"/>
    <s v="Dor Mărunt"/>
    <m/>
    <m/>
    <m/>
    <s v="PNRR-PI11, PI12, PODD-PI2"/>
    <m/>
    <s v="Lista sinteză"/>
  </r>
  <r>
    <n v="98"/>
    <s v="DDs2. Creșterea calității locuirii și reducerea decalajelor dintre comunități"/>
    <m/>
    <s v="ObS6. Regenerarea localităților și a infrastructurii edilitare a județului"/>
    <x v="13"/>
    <s v="Extindere rețea de distribuție gaze în Orașul fundulea și Sat Gostilele"/>
    <s v="Fundulea"/>
    <m/>
    <m/>
    <m/>
    <s v="PODD-P1; AFM"/>
    <s v="post-consultare"/>
    <s v="intenție"/>
  </r>
  <r>
    <n v="99"/>
    <s v="DDs2. Creșterea calității locuirii și reducerea decalajelor dintre comunități"/>
    <m/>
    <s v="ObS6. Regenerarea localităților și a infrastructurii edilitare a județului"/>
    <x v="13"/>
    <s v="Înființare rețea de distribuție gaze la nivelul UAT"/>
    <s v="Gurbănești"/>
    <m/>
    <m/>
    <s v="1.100.000,00 euro"/>
    <s v="PODD-P1; AFM"/>
    <s v="post-consultare"/>
    <s v="studiu de oportunitate"/>
  </r>
  <r>
    <n v="100"/>
    <s v="DDs2. Creșterea calității locuirii și reducerea decalajelor dintre comunități"/>
    <m/>
    <s v="ObS6. Regenerarea localităților și a infrastructurii edilitare a județului"/>
    <x v="13"/>
    <s v="Extindere rețea de canalizare și stație de epurare în comuna Radovanu, județul Călărași"/>
    <s v="Radovanu"/>
    <m/>
    <m/>
    <s v="2.014.439,63 euro"/>
    <s v="PNRR-PI12, PODD-PI2"/>
    <s v="post-consultare"/>
    <s v="studiu de oportunitate"/>
  </r>
  <r>
    <n v="101"/>
    <s v="DDs2. Creșterea calității locuirii și reducerea decalajelor dintre comunități"/>
    <m/>
    <s v="ObS6. Regenerarea localităților și a infrastructurii edilitare a județului"/>
    <x v="13"/>
    <s v="Racordarea la rețeaua de gaze a comeniei Lupsanu"/>
    <s v="Lupsanu"/>
    <m/>
    <m/>
    <s v="1.300.000,00 euro"/>
    <s v="PODD-P1; AFM"/>
    <s v="post-consultare"/>
    <m/>
  </r>
  <r>
    <n v="102"/>
    <s v="DDs2. Creșterea calității locuirii și reducerea decalajelor dintre comunități"/>
    <m/>
    <s v="ObS6. Regenerarea localităților și a infrastructurii edilitare a județului"/>
    <x v="13"/>
    <s v="Înființare rețea distribuție gaze la nivelul UAT"/>
    <s v="Tămădău Mare"/>
    <m/>
    <m/>
    <s v="5.000.000,00 euro"/>
    <s v="PODD-P1; AFM"/>
    <s v="post-consultare"/>
    <s v="intenție"/>
  </r>
  <r>
    <n v="103"/>
    <s v="DDs2. Creșterea calității locuirii și reducerea decalajelor dintre comunități"/>
    <m/>
    <s v="ObS6. Regenerarea localităților și a infrastructurii edilitare a județului"/>
    <x v="13"/>
    <s v="Înființare rețea de distribuție gaze la nivelul UAT"/>
    <s v="Valea Argovei"/>
    <m/>
    <m/>
    <s v="1.100.000,00 euro"/>
    <s v="PODD-P1; AFM"/>
    <s v="post-consultare"/>
    <s v="intenție"/>
  </r>
  <r>
    <n v="104"/>
    <s v="DDs2. Creșterea calității locuirii și reducerea decalajelor dintre comunități"/>
    <m/>
    <s v="ObS6. Regenerarea localităților și a infrastructurii edilitare a județului"/>
    <x v="13"/>
    <s v="Înființare sistem alimentare cu apă și canalizare"/>
    <s v="Luica"/>
    <m/>
    <m/>
    <s v="8.243.622,00 euro"/>
    <s v="PNRR-PI11; PODD-PI2"/>
    <s v="post-consultare"/>
    <s v="intenție"/>
  </r>
  <r>
    <n v="105"/>
    <s v="DDs2. Creșterea calității locuirii și reducerea decalajelor dintre comunități"/>
    <m/>
    <s v="ObS6. Regenerarea localităților și a infrastructurii edilitare a județului"/>
    <x v="13"/>
    <s v="Dezvoltare sistem inteligent de distribuție gaze naturale în Comuna Luica"/>
    <s v="Luica"/>
    <m/>
    <m/>
    <m/>
    <s v="PODD-P1; AFM"/>
    <s v="post-consultare"/>
    <s v="intenție"/>
  </r>
  <r>
    <n v="106"/>
    <s v="DDs2. Creșterea calității locuirii și reducerea decalajelor dintre comunități"/>
    <m/>
    <s v="ObS6. Regenerarea localităților și a infrastructurii edilitare a județului"/>
    <x v="13"/>
    <s v="Alimentare cu apă în Satul Valea Stanii și Cartierul Sarbi"/>
    <s v="Luica"/>
    <m/>
    <m/>
    <m/>
    <s v="PNRR-PI11, PODD-PI2"/>
    <s v="post-consultare"/>
    <s v="intenție"/>
  </r>
  <r>
    <n v="107"/>
    <s v="DDs2. Creșterea calității locuirii și reducerea decalajelor dintre comunități"/>
    <m/>
    <s v="ObS6. Regenerarea localităților și a infrastructurii edilitare a județului"/>
    <x v="13"/>
    <s v="Înființare rețea de distribuție gaze la nivelul UAT"/>
    <s v="Luica"/>
    <m/>
    <m/>
    <s v="5.000.000,00 euro"/>
    <s v="PODD-P1; AFM"/>
    <s v="post-consultare"/>
    <s v="SF"/>
  </r>
  <r>
    <n v="108"/>
    <s v="DDs2. Creșterea calității locuirii și reducerea decalajelor dintre comunități"/>
    <m/>
    <s v="ObS6. Regenerarea localităților și a infrastructurii edilitare a județului"/>
    <x v="13"/>
    <s v="Înființare rețea de distribuție gaze la nivelul UAT "/>
    <s v="Sohatu"/>
    <m/>
    <m/>
    <m/>
    <s v="PODD-P1; AFM"/>
    <s v="post-consultare"/>
    <m/>
  </r>
  <r>
    <n v="109"/>
    <s v="DDs2. Creșterea calității locuirii și reducerea decalajelor dintre comunități"/>
    <m/>
    <s v="ObS6. Regenerarea localităților și a infrastructurii edilitare a județului"/>
    <x v="13"/>
    <s v="Înființare rețea canalizare în satul Progresu, comuna Sohatu"/>
    <s v="Sohatu"/>
    <m/>
    <m/>
    <m/>
    <s v="PNRR-PI12, PODD-PI2"/>
    <s v="post-consultare"/>
    <m/>
  </r>
  <r>
    <n v="110"/>
    <s v="DDs2. Creșterea calității locuirii și reducerea decalajelor dintre comunități"/>
    <m/>
    <s v="ObS6. Regenerarea localităților și a infrastructurii edilitare a județului"/>
    <x v="13"/>
    <s v="Înființare rețea alimentare cu apă potabilă în satul Sohatu, comuna Sohatu"/>
    <s v="Sohatu"/>
    <m/>
    <m/>
    <m/>
    <s v="PNRR-PI11, PODD-PI2"/>
    <s v="post-consultare"/>
    <m/>
  </r>
  <r>
    <n v="111"/>
    <s v="DDs2. Creșterea calității locuirii și reducerea decalajelor dintre comunități"/>
    <m/>
    <s v="ObS6. Regenerarea localităților și a infrastructurii edilitare a județului"/>
    <x v="13"/>
    <s v="Înființare rețea canalizare în satul Sohatu, comuna Sohatu"/>
    <s v="Sohatu"/>
    <m/>
    <m/>
    <m/>
    <s v="PNRR-PI12, PODD-PI2"/>
    <s v="post-consultare"/>
    <m/>
  </r>
  <r>
    <n v="112"/>
    <s v="DDs2. Creșterea calității locuirii și reducerea decalajelor dintre comunități"/>
    <m/>
    <s v="ObS6. Regenerarea localităților și a infrastructurii edilitare a județului"/>
    <x v="13"/>
    <s v="Înființare rețea de gaze naturale în localitățile Vlad Țepeș și Mihai Viteazu, Comuna Vlad Țepeș, județul Cășărași"/>
    <s v="Vlad Țepeș"/>
    <m/>
    <m/>
    <s v="1.301.178,529 euro"/>
    <s v="PODD-P1; AFM"/>
    <s v="post-consultare"/>
    <m/>
  </r>
  <r>
    <n v="113"/>
    <s v="DDs2. Creșterea calității locuirii și reducerea decalajelor dintre comunități"/>
    <m/>
    <s v="ObS6. Regenerarea localităților și a infrastructurii edilitare a județului"/>
    <x v="13"/>
    <s v="Realizare racorduri la rețeaua de canalizare menajeră și extinderea rețelei de canalizare în satele Vlad Țepeș și Mihai Viteazu, județul Călărași"/>
    <s v="Vlad Țepeș"/>
    <m/>
    <m/>
    <s v="369.306,168 euro"/>
    <s v="PNRR-PI12, PODD-PI2"/>
    <s v="post-consultare"/>
    <m/>
  </r>
  <r>
    <n v="114"/>
    <s v="DDs2. Creșterea calității locuirii și reducerea decalajelor dintre comunități"/>
    <m/>
    <s v="ObS6. Regenerarea localităților și a infrastructurii edilitare a județului"/>
    <x v="13"/>
    <s v="Extindere canalizare comuna Vlad Țepeș, județul Călărași"/>
    <s v="Vlad Țepeș"/>
    <m/>
    <m/>
    <n v="413944.01199999999"/>
    <s v="PNRR-PI12, PODD-PI2"/>
    <s v="post-consultare"/>
    <m/>
  </r>
  <r>
    <n v="115"/>
    <s v="DDs2. Creșterea calității locuirii și reducerea decalajelor dintre comunități"/>
    <m/>
    <s v="ObS6. Regenerarea localităților și a infrastructurii edilitare a județului"/>
    <x v="13"/>
    <s v="Extindere rețea gaze naturale în Satul Razvani"/>
    <s v="Lehliu Gară"/>
    <m/>
    <m/>
    <s v="33.000,00 euro"/>
    <s v="PODD-P1; AFM"/>
    <s v="post-consultare"/>
    <m/>
  </r>
  <r>
    <n v="116"/>
    <s v="DDs2. Creșterea calității locuirii și reducerea decalajelor dintre comunități"/>
    <m/>
    <s v="ObS6. Regenerarea localităților și a infrastructurii edilitare a județului"/>
    <x v="13"/>
    <s v="Alimentare cu energie electrică în cartierul de Nord-2 posturi de transformare, linie electrică subterană de medie tensiune 3,014km, linie electrică aeriană de joasă tensiune 8,25km"/>
    <s v="Lehliu Gară"/>
    <m/>
    <m/>
    <s v="520.000,00 euro"/>
    <s v="PNDL_x000a_Consiliul Județean"/>
    <s v="post-consultare"/>
    <m/>
  </r>
  <r>
    <n v="117"/>
    <s v="DDs2. Creșterea calității locuirii și reducerea decalajelor dintre comunități"/>
    <m/>
    <s v="ObS6. Regenerarea localităților și a infrastructurii edilitare a județului"/>
    <x v="13"/>
    <s v="Alimentare cu energie electrică a străzilor pe care se vor construi clădiri rezidențiale, str. Luminișului, str. Alunișului"/>
    <s v="Lehliu Gară"/>
    <m/>
    <m/>
    <m/>
    <s v="PNDL_x000a_Consiliul Județean"/>
    <s v="post-consultare"/>
    <m/>
  </r>
  <r>
    <n v="118"/>
    <s v="DDs2. Creșterea calității locuirii și reducerea decalajelor dintre comunități"/>
    <m/>
    <s v="ObS6. Regenerarea localităților și a infrastructurii edilitare a județului"/>
    <x v="13"/>
    <s v="Extindere rețea canalizare în Satul Razvani"/>
    <s v="Lehliu Gară"/>
    <m/>
    <m/>
    <m/>
    <s v="PNRR-PI12, PODD-PI2"/>
    <s v="post-consultare"/>
    <m/>
  </r>
  <r>
    <n v="119"/>
    <s v="DDs2. Creșterea calității locuirii și reducerea decalajelor dintre comunități"/>
    <m/>
    <s v="ObS6. Regenerarea localităților și a infrastructurii edilitare a județului"/>
    <x v="13"/>
    <s v="Înființare rețea alimentare cu apă în Satul Buzoieni"/>
    <s v="Lehliu Gară"/>
    <m/>
    <m/>
    <m/>
    <s v="PNRR-PI11, PODD-PI2"/>
    <s v="post-consultare"/>
    <m/>
  </r>
  <r>
    <n v="120"/>
    <s v="DDs2. Creșterea calității locuirii și reducerea decalajelor dintre comunități"/>
    <m/>
    <s v="ObS6. Regenerarea localităților și a infrastructurii edilitare a județului"/>
    <x v="13"/>
    <s v="Construire piață agroalimentară în Orașul Lehliu Gară"/>
    <s v="Lehliu Gară"/>
    <m/>
    <m/>
    <m/>
    <s v="Buget Local"/>
    <s v="post-consultare"/>
    <m/>
  </r>
  <r>
    <n v="121"/>
    <s v="DDs2. Creșterea calității locuirii și reducerea decalajelor dintre comunități"/>
    <m/>
    <s v="ObS6. Regenerarea localităților și a infrastructurii edilitare a județului"/>
    <x v="13"/>
    <s v="Înființarea rețea de distribuție gaze la nivelul UAT"/>
    <s v="Mânăstirea"/>
    <m/>
    <m/>
    <m/>
    <s v="PODD-P1; AFM"/>
    <s v="post-consultare"/>
    <m/>
  </r>
  <r>
    <n v="122"/>
    <s v="DDs2. Creșterea calității locuirii și reducerea decalajelor dintre comunități"/>
    <m/>
    <s v="ObS6. Regenerarea localităților și a infrastructurii edilitare a județului"/>
    <x v="13"/>
    <s v="Înființare rețea de apă potabilă"/>
    <s v="Mânăstirea"/>
    <m/>
    <m/>
    <m/>
    <s v="PNRR-PI11, PODD-PI2"/>
    <s v="post-consultare"/>
    <m/>
  </r>
  <r>
    <n v="123"/>
    <s v="DDs2. Creșterea calității locuirii și reducerea decalajelor dintre comunități"/>
    <m/>
    <s v="ObS6. Regenerarea localităților și a infrastructurii edilitare a județului"/>
    <x v="13"/>
    <s v="Repararea digurilor de protecție"/>
    <s v="Mânăstirea"/>
    <m/>
    <m/>
    <m/>
    <s v="PODD-P4; PNRR-PI8"/>
    <s v="post-consultare"/>
    <m/>
  </r>
  <r>
    <n v="124"/>
    <s v="DDs2. Creșterea calității locuirii și reducerea decalajelor dintre comunități"/>
    <m/>
    <s v="ObS6. Regenerarea localităților și a infrastructurii edilitare a județului"/>
    <x v="13"/>
    <s v="Introducere canalizare și stație de epurare în satele Coconi și Sultana"/>
    <s v="Mânăstirea"/>
    <m/>
    <m/>
    <m/>
    <s v="PNRR-PI12, PODD-PI2"/>
    <s v="post-consultare"/>
    <m/>
  </r>
  <r>
    <n v="125"/>
    <s v="DDs2. Creșterea calității locuirii și reducerea decalajelor dintre comunități"/>
    <m/>
    <s v="ObS6. Regenerarea localităților și a infrastructurii edilitare a județului"/>
    <x v="13"/>
    <s v="Stații de potabilizare a apei"/>
    <s v="Mânăstirea"/>
    <m/>
    <m/>
    <m/>
    <s v="PNRR-PI11, PODD-PI2"/>
    <s v="post-consultare"/>
    <m/>
  </r>
  <r>
    <n v="126"/>
    <s v="DDs2. Creșterea calității locuirii și reducerea decalajelor dintre comunități"/>
    <m/>
    <s v="ObS6. Regenerarea localităților și a infrastructurii edilitare a județului"/>
    <x v="13"/>
    <s v="Înființarea unui sistem de colectare a apelor pluviale"/>
    <s v="Mânăstirea"/>
    <m/>
    <m/>
    <m/>
    <s v="PODD-P2; PNS2021-2027; PNDL"/>
    <s v="post-consultare"/>
    <m/>
  </r>
  <r>
    <n v="127"/>
    <s v="DDs2. Creșterea calității locuirii și reducerea decalajelor dintre comunități"/>
    <m/>
    <s v="ObS6. Regenerarea localităților și a infrastructurii edilitare a județului"/>
    <x v="13"/>
    <s v="Extinderea sistemului de supraveghere a camerelor video"/>
    <s v="Mânăstirea"/>
    <m/>
    <m/>
    <m/>
    <s v="PNDL; Buget local"/>
    <s v="post-consultare"/>
    <m/>
  </r>
  <r>
    <n v="128"/>
    <s v="DDs2. Creșterea calității locuirii și reducerea decalajelor dintre comunități"/>
    <m/>
    <s v="ObS6. Regenerarea localităților și a infrastructurii edilitare a județului"/>
    <x v="12"/>
    <s v="Reabilitare termică a căminului pentru persoane vârstnice Sf Antim Ivireanul"/>
    <s v="Călărași"/>
    <m/>
    <m/>
    <s v="567.000,00 euro"/>
    <s v="POR 2014-2020, 3.1.B SUERD_x000a_Buget local; POR OS2.8, Axa 3; PNRR-PI22"/>
    <s v="post-consultare"/>
    <m/>
  </r>
  <r>
    <n v="129"/>
    <s v="DDs2. Creșterea calității locuirii și reducerea decalajelor dintre comunități"/>
    <m/>
    <s v="ObS6. Regenerarea localităților și a infrastructurii edilitare a județului"/>
    <x v="13"/>
    <s v="Extinderea alimentării cu apă și a canalizării în Cartierul FNC Livadă"/>
    <s v="Călărași"/>
    <m/>
    <m/>
    <m/>
    <s v="PNRR-PI11, PODD-PI2"/>
    <s v="post-consultare"/>
    <m/>
  </r>
  <r>
    <n v="130"/>
    <s v="DDs2. Creșterea calității locuirii și reducerea decalajelor dintre comunități"/>
    <m/>
    <s v="ObS6. Regenerarea localităților și a infrastructurii edilitare a județului"/>
    <x v="13"/>
    <s v="Extinderea rețelelor de gaze în Cartierul Oborul Nou"/>
    <s v="Călărași"/>
    <m/>
    <m/>
    <m/>
    <s v="PODD-P1; AFM"/>
    <s v="post-consultare"/>
    <m/>
  </r>
  <r>
    <n v="131"/>
    <s v="DDs2. Creșterea calității locuirii și reducerea decalajelor dintre comunități"/>
    <m/>
    <s v="ObS6. Regenerarea localităților și a infrastructurii edilitare a județului"/>
    <x v="13"/>
    <s v="Extinderea alimentării cu apă și a canalizării în Cartierul Oborul Nou"/>
    <s v="Călărași"/>
    <m/>
    <m/>
    <m/>
    <s v="PNRR-PI11, PODD-PI2"/>
    <s v="post-consultare"/>
    <m/>
  </r>
  <r>
    <n v="132"/>
    <s v="DDs2. Creșterea calității locuirii și reducerea decalajelor dintre comunități"/>
    <m/>
    <s v="ObS6. Regenerarea localităților și a infrastructurii edilitare a județului"/>
    <x v="12"/>
    <s v="Reabilitarea termică a Grădiniței cu program prelungit ȚARA COPILĂRIEI Călărași"/>
    <s v="Călărași"/>
    <m/>
    <m/>
    <s v="761.000,00 euro"/>
    <s v="POR 2014-2020, 3.1.B; POR OS2.8, Axa 3; PNRR-PI22"/>
    <s v="post-consultare"/>
    <m/>
  </r>
  <r>
    <n v="133"/>
    <s v="DDs2. Creșterea calității locuirii și reducerea decalajelor dintre comunități"/>
    <m/>
    <s v="ObS6. Regenerarea localităților și a infrastructurii edilitare a județului"/>
    <x v="12"/>
    <s v="Reabilitarea termică a Liceului teoretic M. EMINESCU Călărași"/>
    <s v="Călărași"/>
    <m/>
    <m/>
    <s v="952.000,00 euro"/>
    <s v="POR 2014-2020, 3.1.B; POR OS2.8, Axa 3; PNRR-PI22"/>
    <s v="post-consultare"/>
    <m/>
  </r>
  <r>
    <n v="134"/>
    <s v="DDs2. Creșterea calității locuirii și reducerea decalajelor dintre comunități"/>
    <m/>
    <s v="ObS6. Regenerarea localităților și a infrastructurii edilitare a județului"/>
    <x v="12"/>
    <s v="Reabilitarea termică a Școlii Gimnaziale T. VLADIMIRESCU Călărași"/>
    <s v="Călărași"/>
    <m/>
    <m/>
    <s v="931.000,00 euro"/>
    <s v="POR 2014-2020, 3.1.B; POR OS2.8, Axa 3; PNRR-PI22"/>
    <s v="post-consultare"/>
    <m/>
  </r>
  <r>
    <n v="135"/>
    <s v="DDs2. Creșterea calității locuirii și reducerea decalajelor dintre comunități"/>
    <m/>
    <s v="ObS6. Regenerarea localităților și a infrastructurii edilitare a județului"/>
    <x v="14"/>
    <s v="Reparaţii şi extindere trotuare în satele: N. Bălcescu, Al. Odobescu şi Gălăţui, comuna Al. Odobescu"/>
    <s v="Alexandru Obobescu"/>
    <m/>
    <m/>
    <n v="678000"/>
    <s v="PNS2021-2027; PNDL"/>
    <s v="PDJ 2014 - 2020 "/>
    <m/>
  </r>
  <r>
    <n v="136"/>
    <s v="DDs2. Creșterea calității locuirii și reducerea decalajelor dintre comunități"/>
    <m/>
    <s v="ObS6. Regenerarea localităților și a infrastructurii edilitare a județului"/>
    <x v="14"/>
    <s v="Realizare, modernizare şi reabilitare alei pietonale"/>
    <s v="Belciugatele"/>
    <m/>
    <m/>
    <n v="4500000"/>
    <s v="PNS2021-2027; PNDL"/>
    <s v="PDJ 2014 - 2020 "/>
    <m/>
  </r>
  <r>
    <n v="137"/>
    <s v="DDs2. Creșterea calității locuirii și reducerea decalajelor dintre comunități"/>
    <m/>
    <s v="ObS6. Regenerarea localităților și a infrastructurii edilitare a județului"/>
    <x v="14"/>
    <s v="Asfaltare străzi orăşeneşti"/>
    <s v="Budești"/>
    <m/>
    <m/>
    <m/>
    <s v="PNS2021-2027; PNDL"/>
    <s v="PDJ 2014 - 2020 "/>
    <s v="în derulare"/>
  </r>
  <r>
    <n v="138"/>
    <s v="DDs2. Creșterea calității locuirii și reducerea decalajelor dintre comunități"/>
    <m/>
    <s v="ObS6. Regenerarea localităților și a infrastructurii edilitare a județului"/>
    <x v="14"/>
    <s v="Drumuri locale - trotuare in localitățile Aprozi, Gruiu, Buciumeni - oraș Budesști"/>
    <s v="Budești"/>
    <m/>
    <m/>
    <n v="309768"/>
    <s v="PNS2021-2027; PNDL; CNI"/>
    <s v="PDJ 2014 - 2020 "/>
    <s v="depus CNI"/>
  </r>
  <r>
    <n v="139"/>
    <s v="DDs2. Creșterea calității locuirii și reducerea decalajelor dintre comunități"/>
    <m/>
    <s v="ObS6. Regenerarea localităților și a infrastructurii edilitare a județului"/>
    <x v="14"/>
    <s v="Amenajare trotuar pe partea stângă a DN31 Km 22+903 - Km 25+950, (inclusiv pasarelă metalică pietonală peste Balta Andolina), comuna Dorobanţu, judeţul Călăraşi"/>
    <s v="Dorobanțu"/>
    <m/>
    <m/>
    <n v="1278750"/>
    <s v="PNS2021-2027; PNDL"/>
    <s v="centralizator 2014 - 2020"/>
    <s v="execuție"/>
  </r>
  <r>
    <n v="140"/>
    <s v="DDs2. Creșterea calității locuirii și reducerea decalajelor dintre comunități"/>
    <m/>
    <s v="ObS6. Regenerarea localităților și a infrastructurii edilitare a județului"/>
    <x v="14"/>
    <s v="Rigole betonate și podețe de acces pe DJ Sohatu – Gălbinași"/>
    <s v="Sohatu"/>
    <m/>
    <m/>
    <n v="417105"/>
    <s v="PNS2021-2027; PNDL"/>
    <s v="PDJ 2014 - 2020 "/>
    <s v="intenție"/>
  </r>
  <r>
    <n v="141"/>
    <s v="DDs2. Creșterea calității locuirii și reducerea decalajelor dintre comunități"/>
    <m/>
    <s v="ObS6. Regenerarea localităților și a infrastructurii edilitare a județului"/>
    <x v="14"/>
    <s v="Înființare de trotuare pietonale pe arterele principale în Sohatu și Progresu"/>
    <s v="Sohatu"/>
    <m/>
    <m/>
    <n v="63149"/>
    <s v="PNS2021-2027; PNDL"/>
    <s v="PDJ 2014 - 2020 "/>
    <s v="intenție"/>
  </r>
  <r>
    <n v="142"/>
    <s v="DDs2. Creșterea calității locuirii și reducerea decalajelor dintre comunități"/>
    <m/>
    <s v="ObS6. Regenerarea localităților și a infrastructurii edilitare a județului"/>
    <x v="14"/>
    <s v="Construcţie trotuare în satul Unirea"/>
    <s v="Unirea"/>
    <m/>
    <m/>
    <n v="600000"/>
    <s v="PNS2021-2027; PNDL"/>
    <s v="PDJ 2014 - 2020 "/>
    <s v="intenție"/>
  </r>
  <r>
    <n v="143"/>
    <s v="DDs2. Creșterea calității locuirii și reducerea decalajelor dintre comunități"/>
    <m/>
    <s v="ObS6. Regenerarea localităților și a infrastructurii edilitare a județului"/>
    <x v="14"/>
    <s v="Modernizare străzi în sat Dorobanțu, comuna Dorobanțu, județul Călărași "/>
    <s v="Dorobanțu"/>
    <m/>
    <m/>
    <n v="5182543"/>
    <s v="PNS2021-2027; PNDL"/>
    <s v="centralizator 2014 - 2020"/>
    <s v="SF/PT"/>
  </r>
  <r>
    <n v="144"/>
    <s v="DDs2. Creșterea calității locuirii și reducerea decalajelor dintre comunități"/>
    <m/>
    <s v="ObS6. Regenerarea localităților și a infrastructurii edilitare a județului"/>
    <x v="14"/>
    <s v="Modernizare drumuri în comuna Gurbănești, județul Călărași (restul)"/>
    <s v="Gurbănești"/>
    <m/>
    <m/>
    <m/>
    <s v="PNS2021-2027; PNDL; CNI"/>
    <s v="centralizator 2014 - 2020"/>
    <s v="execuție"/>
  </r>
  <r>
    <n v="145"/>
    <s v="DDs2. Creșterea calității locuirii și reducerea decalajelor dintre comunități"/>
    <m/>
    <s v="ObS6. Regenerarea localităților și a infrastructurii edilitare a județului"/>
    <x v="14"/>
    <s v="Asfaltare străzi"/>
    <s v="Unirea"/>
    <m/>
    <m/>
    <m/>
    <s v="PNS2021-2027; PNDL"/>
    <s v="centralizator 2014 - 2020"/>
    <s v="documentație depusă"/>
  </r>
  <r>
    <n v="146"/>
    <s v="DDs2. Creșterea calității locuirii și reducerea decalajelor dintre comunități"/>
    <m/>
    <s v="ObS6. Regenerarea localităților și a infrastructurii edilitare a județului"/>
    <x v="14"/>
    <s v="Drumuri locale - trotuare în localitatea Luica"/>
    <s v="Luica"/>
    <m/>
    <m/>
    <n v="479910"/>
    <s v="PNS2021-2027; PNDL; CNI"/>
    <s v="PDJ 2014 - 2020 "/>
    <s v="intenție"/>
  </r>
  <r>
    <n v="147"/>
    <s v="DDs2. Creșterea calității locuirii și reducerea decalajelor dintre comunități"/>
    <m/>
    <s v="ObS6. Regenerarea localităților și a infrastructurii edilitare a județului"/>
    <x v="14"/>
    <s v="Asfaltare străzi sat N. Bălcescu - 4 km"/>
    <s v="Nicolae Bălcescu"/>
    <m/>
    <m/>
    <n v="3000000"/>
    <s v="PNS2021-2027; PNDL"/>
    <s v="PDJ 2014 - 2020 "/>
    <s v="SF/PT"/>
  </r>
  <r>
    <n v="148"/>
    <s v="DDs2. Creșterea calității locuirii și reducerea decalajelor dintre comunități"/>
    <m/>
    <s v="ObS6. Regenerarea localităților și a infrastructurii edilitare a județului"/>
    <x v="14"/>
    <s v="Modernizare străzi com. Roseţi"/>
    <s v="Roseți"/>
    <m/>
    <m/>
    <n v="1541309"/>
    <s v="PNS2021-2027; PNDL"/>
    <s v="PDJ 2014 - 2020 "/>
    <s v="SF/PT"/>
  </r>
  <r>
    <n v="149"/>
    <s v="DDs2. Creșterea calității locuirii și reducerea decalajelor dintre comunități"/>
    <m/>
    <s v="ObS6. Regenerarea localităților și a infrastructurii edilitare a județului"/>
    <x v="14"/>
    <s v="Modernizare străzi în com. Ștefan cel Mare"/>
    <s v="Ștefan cel Mare"/>
    <m/>
    <m/>
    <n v="6341236"/>
    <s v="PNS2021-2027; PNDL"/>
    <s v="PDJ 2014 - 2020 "/>
    <s v="intenție"/>
  </r>
  <r>
    <n v="150"/>
    <s v="DDs2. Creșterea calității locuirii și reducerea decalajelor dintre comunități"/>
    <m/>
    <s v="ObS6. Regenerarea localităților și a infrastructurii edilitare a județului"/>
    <x v="14"/>
    <s v="Asfaltare străzi în comuna Vasilaţi"/>
    <s v="Vasilați"/>
    <m/>
    <m/>
    <n v="8360000"/>
    <s v="PNS2021-2027; PNDL"/>
    <s v="PDJ 2014 - 2020 "/>
    <s v="DALI"/>
  </r>
  <r>
    <n v="151"/>
    <s v="DDs2. Creșterea calității locuirii și reducerea decalajelor dintre comunități"/>
    <m/>
    <s v="ObS6. Regenerarea localităților și a infrastructurii edilitare a județului"/>
    <x v="14"/>
    <s v="Trotuare 2,5 km"/>
    <s v="Unirea"/>
    <m/>
    <m/>
    <m/>
    <s v="PNS2021-2027; PNDL"/>
    <s v="centralizator 2014 - 2020"/>
    <s v="DALI"/>
  </r>
  <r>
    <n v="152"/>
    <s v="DDs2. Creșterea calității locuirii și reducerea decalajelor dintre comunități"/>
    <m/>
    <s v="ObS6. Regenerarea localităților și a infrastructurii edilitare a județului"/>
    <x v="14"/>
    <s v="Construire trotuare pe o lungime de 6,5 km"/>
    <s v="Chiselet"/>
    <m/>
    <m/>
    <n v="910000"/>
    <s v="PNS2021-2027; PNDL"/>
    <s v="PDJ 2014 - 2020 "/>
    <s v="SF"/>
  </r>
  <r>
    <n v="153"/>
    <s v="DDs2. Creșterea calității locuirii și reducerea decalajelor dintre comunități"/>
    <m/>
    <s v="ObS6. Regenerarea localităților și a infrastructurii edilitare a județului"/>
    <x v="14"/>
    <s v="Amenajare trotuare"/>
    <s v="Jegălia"/>
    <m/>
    <m/>
    <m/>
    <s v="PNS2021-2027; PNDL"/>
    <s v="centralizator 2014 - 2020"/>
    <s v="SF"/>
  </r>
  <r>
    <n v="154"/>
    <s v="DDs2. Creșterea calității locuirii și reducerea decalajelor dintre comunități"/>
    <m/>
    <s v="ObS6. Regenerarea localităților și a infrastructurii edilitare a județului"/>
    <x v="14"/>
    <s v="Amenajare trotuare c.c.a. - 10 km"/>
    <s v="Crivăț"/>
    <m/>
    <m/>
    <n v="500000"/>
    <s v="PNS2021-2027; PNDL"/>
    <s v="PDJ 2014 - 2020 "/>
    <m/>
  </r>
  <r>
    <n v="155"/>
    <s v="DDs2. Creșterea calității locuirii și reducerea decalajelor dintre comunități"/>
    <m/>
    <s v="ObS6. Regenerarea localităților și a infrastructurii edilitare a județului"/>
    <x v="14"/>
    <s v="Înfiinţare alei pietonale și trotuare în comuna Curcani"/>
    <s v="Curcani"/>
    <m/>
    <m/>
    <n v="1600000"/>
    <s v="PNS2021-2027; PNDL"/>
    <s v="consultare online"/>
    <m/>
  </r>
  <r>
    <n v="156"/>
    <s v="DDs2. Creșterea calității locuirii și reducerea decalajelor dintre comunități"/>
    <m/>
    <s v="ObS6. Regenerarea localităților și a infrastructurii edilitare a județului"/>
    <x v="14"/>
    <s v="Construire trotuare pietonale în satele Dichiseni, Satnoieni și Coșlogeni din comuna Dichiseni"/>
    <s v="Dichiseni"/>
    <m/>
    <m/>
    <n v="798210"/>
    <s v="PNS2021-2027; PNDL"/>
    <s v="PDJ 2014 - 2020 "/>
    <m/>
  </r>
  <r>
    <n v="157"/>
    <s v="DDs2. Creșterea calității locuirii și reducerea decalajelor dintre comunități"/>
    <m/>
    <s v="ObS6. Regenerarea localităților și a infrastructurii edilitare a județului"/>
    <x v="14"/>
    <s v="Modernizare străzi prin asfaltare în satele Dor Mărunt și Dâlga, comuna Dor Mărunt, județ Călărași"/>
    <s v="Dor Mărunt"/>
    <m/>
    <m/>
    <s v="2.715.000,00 euro"/>
    <s v="PNS2021-2027; PNDL; CNI"/>
    <s v="PDJ 2014 - 2020; Adresa UAT nr. 6546/04.10.2020; post-consultare"/>
    <m/>
  </r>
  <r>
    <n v="158"/>
    <s v="DDs2. Creșterea calității locuirii și reducerea decalajelor dintre comunități"/>
    <m/>
    <s v="ObS6. Regenerarea localităților și a infrastructurii edilitare a județului"/>
    <x v="14"/>
    <s v="Construire punți pietonale în sat DRAGALINA"/>
    <s v="Dragalina"/>
    <m/>
    <m/>
    <n v="250117"/>
    <s v="PNS2021-2027; PNDL"/>
    <s v="PDJ 2014 - 2020 "/>
    <m/>
  </r>
  <r>
    <n v="159"/>
    <s v="DDs2. Creșterea calității locuirii și reducerea decalajelor dintre comunități"/>
    <m/>
    <s v="ObS6. Regenerarea localităților și a infrastructurii edilitare a județului"/>
    <x v="14"/>
    <s v="Trotuare în satele Gâldău, Jegălia, Iezeru"/>
    <s v="Jegălia"/>
    <m/>
    <m/>
    <n v="350000"/>
    <s v="PNS2021-2027; PNDL"/>
    <s v="PDJ 2014 - 2020 "/>
    <m/>
  </r>
  <r>
    <n v="160"/>
    <s v="DDs2. Creșterea calității locuirii și reducerea decalajelor dintre comunități"/>
    <m/>
    <s v="ObS6. Regenerarea localităților și a infrastructurii edilitare a județului"/>
    <x v="14"/>
    <s v="Extindere reţea de trotuare şi alei pietonale în comuna Mânăstirea"/>
    <s v="Mânăstirea"/>
    <m/>
    <m/>
    <n v="1000000"/>
    <s v="PNS2021-2027; PNDL"/>
    <s v="PDJ 2014 - 2020 "/>
    <m/>
  </r>
  <r>
    <n v="161"/>
    <s v="DDs2. Creșterea calității locuirii și reducerea decalajelor dintre comunități"/>
    <m/>
    <s v="ObS6. Regenerarea localităților și a infrastructurii edilitare a județului"/>
    <x v="14"/>
    <s v="Construire trotuar sat N. Bălcescu 8 km"/>
    <s v="Nicolae Bălcescu"/>
    <m/>
    <m/>
    <n v="500000"/>
    <s v="PNS2021-2027; PNDL"/>
    <s v="PDJ 2014 - 2020 "/>
    <s v="execuție"/>
  </r>
  <r>
    <n v="162"/>
    <s v="DDs2. Creșterea calității locuirii și reducerea decalajelor dintre comunități"/>
    <m/>
    <s v="ObS6. Regenerarea localităților și a infrastructurii edilitare a județului"/>
    <x v="14"/>
    <s v="Trotuare șoseaua Olteniței în com. Ulmeni"/>
    <s v="Ulmeni"/>
    <m/>
    <m/>
    <n v="950701"/>
    <s v="PNS2021-2027; PNDL"/>
    <s v="PDJ 2014 - 2020 "/>
    <s v="în derulare"/>
  </r>
  <r>
    <n v="163"/>
    <s v="DDs2. Creșterea calității locuirii și reducerea decalajelor dintre comunități"/>
    <m/>
    <s v="ObS6. Regenerarea localităților și a infrastructurii edilitare a județului"/>
    <x v="14"/>
    <s v="Construcţie trotuare în satul Unirea"/>
    <s v="Unirea"/>
    <m/>
    <m/>
    <n v="600000"/>
    <s v="PNS2021-2027; PNDL"/>
    <s v="PDJ 2014 - 2020 "/>
    <s v="intenție"/>
  </r>
  <r>
    <n v="164"/>
    <s v="DDs2. Creșterea calității locuirii și reducerea decalajelor dintre comunități"/>
    <m/>
    <s v="ObS6. Regenerarea localităților și a infrastructurii edilitare a județului"/>
    <x v="14"/>
    <s v="Amenajare trotuare în comuna Vasilaţi"/>
    <s v="Vasilați"/>
    <m/>
    <m/>
    <n v="440000"/>
    <s v="PNS2021-2027; PNDL"/>
    <s v="PDJ 2014 - 2020 "/>
    <s v="SF"/>
  </r>
  <r>
    <n v="165"/>
    <s v="DDs2. Creșterea calității locuirii și reducerea decalajelor dintre comunități"/>
    <m/>
    <s v="ObS6. Regenerarea localităților și a infrastructurii edilitare a județului"/>
    <x v="14"/>
    <s v="Modernizare drumuri de interes local (8 km)"/>
    <s v="Jegălia"/>
    <m/>
    <m/>
    <m/>
    <s v="PNS2021-2027; PNDL; CNI"/>
    <s v="centralizator 2014 - 2020"/>
    <s v="execuție"/>
  </r>
  <r>
    <n v="166"/>
    <s v="DDs2. Creșterea calității locuirii și reducerea decalajelor dintre comunități"/>
    <m/>
    <s v="ObS6. Regenerarea localităților și a infrastructurii edilitare a județului"/>
    <x v="14"/>
    <s v="Pietruire drum de acces la zona de agrement şi pescuit, din Lunca Dunării, pe raza comunei Ciocăneşti"/>
    <s v="Ciocănești"/>
    <m/>
    <m/>
    <n v="447000"/>
    <s v="PNS2021-2027; PNDL"/>
    <s v="PDJ 2014 - 2020 "/>
    <s v="intenție"/>
  </r>
  <r>
    <n v="167"/>
    <s v="DDs2. Creșterea calității locuirii și reducerea decalajelor dintre comunități"/>
    <m/>
    <s v="ObS6. Regenerarea localităților și a infrastructurii edilitare a județului"/>
    <x v="14"/>
    <s v="Asfaltare drumuri locale în comuna Radovanu"/>
    <s v="Radovanu"/>
    <m/>
    <m/>
    <n v="7000000"/>
    <s v="PNS2021-2027; PNDL; CNI"/>
    <s v="PDJ 2014 - 2020 "/>
    <s v="intenție"/>
  </r>
  <r>
    <n v="168"/>
    <s v="DDs2. Creșterea calității locuirii și reducerea decalajelor dintre comunități"/>
    <m/>
    <s v="ObS6. Regenerarea localităților și a infrastructurii edilitare a județului"/>
    <x v="14"/>
    <s v="Modernizare străzi în com. Radovanu"/>
    <s v="Radovanu"/>
    <m/>
    <m/>
    <n v="6636945"/>
    <s v="PNS2021-2027; PNDL"/>
    <s v="PDJ 2014 - 2020 "/>
    <s v="intenție"/>
  </r>
  <r>
    <n v="169"/>
    <s v="DDs2. Creșterea calității locuirii și reducerea decalajelor dintre comunități"/>
    <m/>
    <s v="ObS6. Regenerarea localităților și a infrastructurii edilitare a județului"/>
    <x v="14"/>
    <s v="Modernizare străzi în Comuna Radovanu, județul Călărași"/>
    <s v="Radovanu"/>
    <m/>
    <m/>
    <s v="2.498.876,00 euro"/>
    <s v="PNS2021-2027; PNDL"/>
    <s v="post-consultare"/>
    <s v="intenție"/>
  </r>
  <r>
    <n v="170"/>
    <s v="DDs2. Creșterea calității locuirii și reducerea decalajelor dintre comunități"/>
    <m/>
    <s v="ObS6. Regenerarea localităților și a infrastructurii edilitare a județului"/>
    <x v="14"/>
    <s v="Modernizare drum comunal DC 52, comuna Tămădău Mare"/>
    <s v="Tămădău Mare"/>
    <m/>
    <m/>
    <n v="5039118"/>
    <s v="PNS2021-2027; PNDL"/>
    <s v="PDJ 2014 - 2020 "/>
    <s v="intenție"/>
  </r>
  <r>
    <n v="171"/>
    <s v="DDs2. Creșterea calității locuirii și reducerea decalajelor dintre comunități"/>
    <m/>
    <s v="ObS6. Regenerarea localităților și a infrastructurii edilitare a județului"/>
    <x v="14"/>
    <s v="Amenajare pistă pentru bicicliști"/>
    <s v="Ciocănești"/>
    <m/>
    <m/>
    <n v="900000"/>
    <s v="POR OS2.8 Axa3, PNS2021-2027; PNDL"/>
    <s v="PDJ 2014 - 2020 "/>
    <s v="intenție"/>
  </r>
  <r>
    <n v="172"/>
    <s v="DDs2. Creșterea calității locuirii și reducerea decalajelor dintre comunități"/>
    <m/>
    <s v="ObS6. Regenerarea localităților și a infrastructurii edilitare a județului"/>
    <x v="14"/>
    <s v="Amenajare pistă de biciclete D.J. 301 (2 + 2 km)"/>
    <s v="Crivăț"/>
    <m/>
    <m/>
    <n v="400000"/>
    <s v="POR OS2.8 Axa3, PNS2021-2027; PNDL"/>
    <s v="PDJ 2014 - 2020 "/>
    <m/>
  </r>
  <r>
    <n v="173"/>
    <s v="DDs2. Creșterea calității locuirii și reducerea decalajelor dintre comunități"/>
    <m/>
    <s v="ObS6. Regenerarea localităților și a infrastructurii edilitare a județului"/>
    <x v="14"/>
    <s v="Realizare piste pentru bicicliști în municipiul Oltenița"/>
    <s v="Oltenița"/>
    <m/>
    <m/>
    <n v="1490738"/>
    <s v="POR OS2.8 Axa3, PNS2021-2027; PNDL"/>
    <s v="PDJ 2014 - 2020 "/>
    <m/>
  </r>
  <r>
    <n v="174"/>
    <s v="DDs2. Creșterea calității locuirii și reducerea decalajelor dintre comunități"/>
    <m/>
    <s v="ObS6. Regenerarea localităților și a infrastructurii edilitare a județului"/>
    <x v="14"/>
    <s v="Modernizare DC 34 Lehliu Gară - Buzoieni, km 1 + 800, km 4 + 800"/>
    <s v="Lehliu Gară"/>
    <m/>
    <m/>
    <n v="2000000"/>
    <s v="PNS2021-2027; PNDL"/>
    <s v="PDJ 2014 - 2020 "/>
    <m/>
  </r>
  <r>
    <n v="175"/>
    <s v="DDs2. Creșterea calității locuirii și reducerea decalajelor dintre comunități"/>
    <m/>
    <s v="ObS6. Regenerarea localităților și a infrastructurii edilitare a județului"/>
    <x v="14"/>
    <s v="Modernizare drumuri de interes local "/>
    <s v="Căscioarele"/>
    <m/>
    <m/>
    <m/>
    <s v="PNS2021-2027; PNDL; CNI"/>
    <s v="post-consultare"/>
    <m/>
  </r>
  <r>
    <n v="176"/>
    <s v="DDs2. Creșterea calității locuirii și reducerea decalajelor dintre comunități"/>
    <m/>
    <s v="ObS6. Regenerarea localităților și a infrastructurii edilitare a județului"/>
    <x v="14"/>
    <s v="Drum transfrontalier deservire zona granita cu Bulgaria, mun. Oltenita"/>
    <s v="Oltenița"/>
    <m/>
    <m/>
    <n v="6750000"/>
    <s v="PNS2021-2027; PNDL"/>
    <s v="PDJ 2014 - 2020 "/>
    <m/>
  </r>
  <r>
    <n v="177"/>
    <s v="DDs2. Creșterea calității locuirii și reducerea decalajelor dintre comunități"/>
    <m/>
    <s v="ObS6. Regenerarea localităților și a infrastructurii edilitare a județului"/>
    <x v="14"/>
    <s v="Modernizare drumuri de interes local – 14,875 km"/>
    <s v="Chirnogi"/>
    <m/>
    <m/>
    <s v="6.727.867,00 euro"/>
    <s v="PNS2021-2027; PNDL; CNI"/>
    <s v="post-consultare"/>
    <m/>
  </r>
  <r>
    <n v="178"/>
    <s v="DDs2. Creșterea calității locuirii și reducerea decalajelor dintre comunități"/>
    <m/>
    <s v="ObS6. Regenerarea localităților și a infrastructurii edilitare a județului"/>
    <x v="14"/>
    <s v="Asfaltare si modernizare strazi – 7,803 km"/>
    <s v="Chirnogi"/>
    <m/>
    <m/>
    <s v="3.500.000,00 euro"/>
    <s v="PNS2021-2027; PNDL; CNI"/>
    <s v="post-consultare"/>
    <m/>
  </r>
  <r>
    <n v="179"/>
    <s v="DDs2. Creșterea calității locuirii și reducerea decalajelor dintre comunități"/>
    <m/>
    <s v="ObS6. Regenerarea localităților și a infrastructurii edilitare a județului"/>
    <x v="14"/>
    <s v="Reabilitare si modernizare strazi – 1,500 km"/>
    <s v="Chirnogi"/>
    <m/>
    <m/>
    <s v="200.000,00 euro"/>
    <s v="PNS2021-2027; PNDL; CNI"/>
    <s v="post-consultare"/>
    <m/>
  </r>
  <r>
    <n v="180"/>
    <s v="DDs2. Creșterea calității locuirii și reducerea decalajelor dintre comunități"/>
    <m/>
    <s v="ObS6. Regenerarea localităților și a infrastructurii edilitare a județului"/>
    <x v="14"/>
    <s v="Alei pietonale și șanțuri protejate"/>
    <s v="Chirnogi"/>
    <m/>
    <m/>
    <s v="1.500.000,00 euro"/>
    <s v="PNS2021-2027; PNDL"/>
    <s v="post-consultare"/>
    <s v="SF/PT"/>
  </r>
  <r>
    <n v="181"/>
    <s v="DDs2. Creșterea calității locuirii și reducerea decalajelor dintre comunități"/>
    <m/>
    <s v="ObS6. Regenerarea localităților și a infrastructurii edilitare a județului"/>
    <x v="14"/>
    <s v="Modernizare prin asfaltare în satele Dor Mărunt, Dâlga și Ogoru comuna Dor Mărunt, jud. Călărași"/>
    <s v="Dor Mărunt"/>
    <m/>
    <m/>
    <s v="550.000,00 euro"/>
    <s v="PNS2021-2027; PNDL"/>
    <s v="post-consultare"/>
    <s v="intenție"/>
  </r>
  <r>
    <n v="182"/>
    <s v="DDs2. Creșterea calității locuirii și reducerea decalajelor dintre comunități"/>
    <m/>
    <s v="ObS6. Regenerarea localităților și a infrastructurii edilitare a județului"/>
    <x v="14"/>
    <s v="Asfaltare și modernizare străzi în Orașul Fundulea"/>
    <s v="Fundulea"/>
    <m/>
    <m/>
    <m/>
    <s v="PNS2021-2027; PNDL"/>
    <s v="post-consultare"/>
    <s v="intenție"/>
  </r>
  <r>
    <n v="183"/>
    <s v="DDs2. Creșterea calității locuirii și reducerea decalajelor dintre comunități"/>
    <m/>
    <s v="ObS6. Regenerarea localităților și a infrastructurii edilitare a județului"/>
    <x v="14"/>
    <s v="Asfaltare și modernizare străzi în Satul Gostilele"/>
    <s v="Fundulea"/>
    <m/>
    <m/>
    <m/>
    <s v="PNS2021-2027; PNDL"/>
    <s v="post-consultare"/>
    <s v="intenție"/>
  </r>
  <r>
    <n v="184"/>
    <s v="DDs2. Creșterea calității locuirii și reducerea decalajelor dintre comunități"/>
    <m/>
    <s v="ObS6. Regenerarea localităților și a infrastructurii edilitare a județului"/>
    <x v="14"/>
    <s v="Modernizare străzi, zone pietonale și accese în proprietăți în Orașul Fundulea"/>
    <s v="Fundulea"/>
    <m/>
    <m/>
    <m/>
    <s v="PNS2021-2027; PNDL"/>
    <s v="post-consultare"/>
    <s v="intenție"/>
  </r>
  <r>
    <n v="185"/>
    <s v="DDs2. Creșterea calității locuirii și reducerea decalajelor dintre comunități"/>
    <m/>
    <s v="ObS6. Regenerarea localităților și a infrastructurii edilitare a județului"/>
    <x v="14"/>
    <s v="Reabilitare și modernizare zone pietonale și accese în proprietăți în Orașul Fundulea"/>
    <s v="Fundulea"/>
    <m/>
    <m/>
    <m/>
    <s v="PNS2021-2027; PNDL"/>
    <s v="post-consultare"/>
    <s v="evaluare"/>
  </r>
  <r>
    <n v="186"/>
    <s v="DDs2. Creșterea calității locuirii și reducerea decalajelor dintre comunități"/>
    <m/>
    <s v="ObS6. Regenerarea localităților și a infrastructurii edilitare a județului"/>
    <x v="14"/>
    <s v="Achiziționarea a două microbuze de 24 locuri pentru transport public local"/>
    <s v="Fundulea"/>
    <m/>
    <m/>
    <m/>
    <s v="PNS2021-2027; PNDL"/>
    <s v="post-consultare"/>
    <s v="intenție"/>
  </r>
  <r>
    <n v="187"/>
    <s v="DDs2. Creșterea calității locuirii și reducerea decalajelor dintre comunități"/>
    <m/>
    <s v="ObS6. Regenerarea localităților și a infrastructurii edilitare a județului"/>
    <x v="14"/>
    <s v="Modernizare străzi de interes local în Comuna Gurbănești"/>
    <s v="Gurbănești"/>
    <m/>
    <m/>
    <m/>
    <s v="PNS2021-2027; PNDL; CNI"/>
    <s v="post-consultare"/>
    <m/>
  </r>
  <r>
    <n v="188"/>
    <s v="DDs2. Creșterea calității locuirii și reducerea decalajelor dintre comunități"/>
    <m/>
    <s v="ObS6. Regenerarea localităților și a infrastructurii edilitare a județului"/>
    <x v="14"/>
    <s v="Asfaltare și modernizare drumuri comunale în Comuna Tămădau Mare, județul Călărași"/>
    <s v="Tămădău Mare"/>
    <m/>
    <m/>
    <n v="4343818.4000000004"/>
    <s v="PNS2021-2027; PNDL; CNI"/>
    <s v="post-consultare"/>
    <s v="intenție"/>
  </r>
  <r>
    <n v="189"/>
    <s v="DDs2. Creșterea calității locuirii și reducerea decalajelor dintre comunități"/>
    <m/>
    <s v="ObS6. Regenerarea localităților și a infrastructurii edilitare a județului"/>
    <x v="14"/>
    <s v="Asfaltarea drumurilor de interes local în Comuna Valea Argovei, județul Călărași"/>
    <s v="Valea Argovei"/>
    <m/>
    <m/>
    <m/>
    <s v="PNS2021-2027; PNDL; CNI"/>
    <s v="post-consultare"/>
    <s v="intenție"/>
  </r>
  <r>
    <n v="190"/>
    <s v="DDs2. Creșterea calității locuirii și reducerea decalajelor dintre comunități"/>
    <m/>
    <s v="ObS6. Regenerarea localităților și a infrastructurii edilitare a județului"/>
    <x v="14"/>
    <s v="Modernizare străzi în Comuna Vâlcelele"/>
    <s v="Vâlcelele"/>
    <m/>
    <m/>
    <s v="1.000.000,00 euro"/>
    <s v="PNS2021-2027; PNDL"/>
    <s v="post-consultare"/>
    <s v="SF/PT"/>
  </r>
  <r>
    <n v="191"/>
    <s v="DDs2. Creșterea calității locuirii și reducerea decalajelor dintre comunități"/>
    <m/>
    <s v="ObS6. Regenerarea localităților și a infrastructurii edilitare a județului"/>
    <x v="14"/>
    <s v="Asfaltare și modernizare deumuri de interes local 7,4km"/>
    <s v="Luica"/>
    <m/>
    <m/>
    <m/>
    <s v="PNS2021-2027; PNDL; CNI"/>
    <s v="post-consultare"/>
    <s v="intenție"/>
  </r>
  <r>
    <n v="192"/>
    <s v="DDs2. Creșterea calității locuirii și reducerea decalajelor dintre comunități"/>
    <m/>
    <s v="ObS6. Regenerarea localităților și a infrastructurii edilitare a județului"/>
    <x v="14"/>
    <s v="Asfaltare DC22 (din DJ303-Polcești)"/>
    <s v="Sărulești"/>
    <m/>
    <m/>
    <m/>
    <s v="PNS2021-2027; PNDL"/>
    <s v="post-consultare"/>
    <s v="intenție"/>
  </r>
  <r>
    <n v="193"/>
    <s v="DDs2. Creșterea calității locuirii și reducerea decalajelor dintre comunități"/>
    <m/>
    <s v="ObS6. Regenerarea localităților și a infrastructurii edilitare a județului"/>
    <x v="14"/>
    <s v="Asfaltare DC24 Sandulita-Măgureni_Solacolu (legătura între DJ303 - DJ 402A - DJ 402)"/>
    <s v="Sărulești"/>
    <m/>
    <m/>
    <m/>
    <s v="PNS2021-2027; PNDL"/>
    <s v="post-consultare"/>
    <s v="lucrări în derulare_x000a_finalizare 2021"/>
  </r>
  <r>
    <n v="194"/>
    <s v="DDs2. Creșterea calității locuirii și reducerea decalajelor dintre comunități"/>
    <m/>
    <s v="ObS6. Regenerarea localităților și a infrastructurii edilitare a județului"/>
    <x v="14"/>
    <s v="Asfaltare străzi la nivelul UAT"/>
    <s v="Sohatu"/>
    <m/>
    <m/>
    <m/>
    <s v="PNS2021-2027; PNDL"/>
    <s v="post-consultare"/>
    <s v="intentie"/>
  </r>
  <r>
    <n v="195"/>
    <s v="DDs2. Creșterea calității locuirii și reducerea decalajelor dintre comunități"/>
    <m/>
    <s v="ObS6. Regenerarea localităților și a infrastructurii edilitare a județului"/>
    <x v="14"/>
    <s v="Reabilitare drumuri de interes local în Comuna Vlad Țepeș, județul Călărași"/>
    <s v="Vlad Țepeș"/>
    <m/>
    <m/>
    <s v="8.140.524,704 euro"/>
    <s v="PNS2021-2027; PNDL; CNI"/>
    <s v="post-consultare"/>
    <m/>
  </r>
  <r>
    <n v="196"/>
    <s v="DDs2. Creșterea calității locuirii și reducerea decalajelor dintre comunități"/>
    <m/>
    <s v="ObS6. Regenerarea localităților și a infrastructurii edilitare a județului"/>
    <x v="14"/>
    <s v="Reabilitare drumuri aflate în extravilanul Comunei Vlad Țepeș, jdețul Călărași"/>
    <s v="Vlad Țepeș"/>
    <m/>
    <m/>
    <m/>
    <s v="PNS2021-2027; PNDL"/>
    <s v="post-consultare"/>
    <m/>
  </r>
  <r>
    <n v="197"/>
    <s v="DDs2. Creșterea calității locuirii și reducerea decalajelor dintre comunități"/>
    <m/>
    <s v="ObS6. Regenerarea localităților și a infrastructurii edilitare a județului"/>
    <x v="14"/>
    <s v="Realizare piste pentru bicicliști"/>
    <s v="Vlad Țepeș"/>
    <m/>
    <m/>
    <m/>
    <s v="POR OS2.8 Axa3, PNS2021-2027; PNDL"/>
    <s v="post-consultare"/>
    <m/>
  </r>
  <r>
    <n v="198"/>
    <s v="DDs2. Creșterea calității locuirii și reducerea decalajelor dintre comunități"/>
    <m/>
    <s v="ObS6. Regenerarea localităților și a infrastructurii edilitare a județului"/>
    <x v="14"/>
    <s v="Modernizare străzi în Orașul Lehliu Gară și satele componente: Razvani și Buzoeni, județul Călărași"/>
    <s v="Lehliu Gară"/>
    <m/>
    <m/>
    <s v="815.00,00 euro"/>
    <s v="PNS2021-2027; PNDL; CNI"/>
    <s v="post-consultare"/>
    <m/>
  </r>
  <r>
    <n v="199"/>
    <s v="DDs2. Creșterea calității locuirii și reducerea decalajelor dintre comunități"/>
    <m/>
    <s v="ObS6. Regenerarea localităților și a infrastructurii edilitare a județului"/>
    <x v="14"/>
    <s v="Realizare pasaj rutier peste trecerea la nivel cu calea fertaă București-Constanța"/>
    <s v="Lehliu Gară"/>
    <m/>
    <m/>
    <m/>
    <s v="PNS2021-2027; PNDL; CNI"/>
    <s v="post-consultare"/>
    <m/>
  </r>
  <r>
    <n v="200"/>
    <s v="DDs2. Creșterea calității locuirii și reducerea decalajelor dintre comunități"/>
    <m/>
    <s v="ObS6. Regenerarea localităților și a infrastructurii edilitare a județului"/>
    <x v="14"/>
    <s v="Realizare centură de ocolire a Orașului Lehliu Gară"/>
    <s v="Lehliu Gară"/>
    <m/>
    <m/>
    <m/>
    <s v="PNRR-PI2; PNDL; CNI"/>
    <s v="post-consultare"/>
    <m/>
  </r>
  <r>
    <n v="201"/>
    <s v="DDs2. Creșterea calității locuirii și reducerea decalajelor dintre comunități"/>
    <m/>
    <s v="ObS6. Regenerarea localităților și a infrastructurii edilitare a județului"/>
    <x v="14"/>
    <s v="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
    <s v="Lehliu Gară"/>
    <m/>
    <m/>
    <m/>
    <s v="POR OS2.8 Axa3, PNS2021-2027; CNI"/>
    <s v="post-consultare"/>
    <m/>
  </r>
  <r>
    <n v="202"/>
    <s v="DDs2. Creșterea calității locuirii și reducerea decalajelor dintre comunități"/>
    <m/>
    <s v="ObS6. Regenerarea localităților și a infrastructurii edilitare a județului"/>
    <x v="14"/>
    <s v="Reabilitare și modernizare trotuare pietonale"/>
    <s v="Mânăstirea"/>
    <m/>
    <m/>
    <m/>
    <s v="PNS2021-2027; PNDL; CNI"/>
    <s v="post-consultare"/>
    <m/>
  </r>
  <r>
    <n v="203"/>
    <s v="DDs2. Creșterea calității locuirii și reducerea decalajelor dintre comunități"/>
    <m/>
    <s v="ObS6. Regenerarea localităților și a infrastructurii edilitare a județului"/>
    <x v="14"/>
    <s v="Modernizare străzi în Comuna Mânăstirea"/>
    <s v="Mânăstirea"/>
    <m/>
    <m/>
    <m/>
    <s v="PNS2021-2027; PNDL; CNI"/>
    <s v="post-consultare"/>
    <m/>
  </r>
  <r>
    <n v="204"/>
    <s v="DDs2. Creșterea calității locuirii și reducerea decalajelor dintre comunități"/>
    <m/>
    <s v="ObS6. Regenerarea localităților și a infrastructurii edilitare a județului"/>
    <x v="14"/>
    <s v="Reducerea emisiilor de carbon în Municipiul Călărași prin modernizarea infrastructurii căilor de rulare a transportului public local (reabilitare str. București-str. Prel.București"/>
    <s v="Călărași"/>
    <m/>
    <m/>
    <s v="9.785.000,00 euro"/>
    <s v="POR OS.8, Axa 3; POR 2014-2020 4.1"/>
    <s v="post-consultare"/>
    <m/>
  </r>
  <r>
    <n v="205"/>
    <s v="DDs2. Creșterea calității locuirii și reducerea decalajelor dintre comunități"/>
    <m/>
    <s v="ObS6. Regenerarea localităților și a infrastructurii edilitare a județului"/>
    <x v="14"/>
    <s v="Reducerea emisiilor de CO2 în zona urbană prin construirea unui terminal intermodal de transport în zona de Vest (SIDERCA) a Municipiului Călărași"/>
    <s v="Călărași"/>
    <m/>
    <m/>
    <s v="756.000,00 euro"/>
    <s v="POR OS.8, Axa 3; ; POR 2014-2020 4.1"/>
    <s v="post-consultare"/>
    <m/>
  </r>
  <r>
    <n v="206"/>
    <s v="DDs2. Creșterea calității locuirii și reducerea decalajelor dintre comunități"/>
    <m/>
    <s v="ObS6. Regenerarea localităților și a infrastructurii edilitare a județului"/>
    <x v="14"/>
    <s v="Promovarea utilizării mijloacelor alternative de mobilitate și a intermodalității în Municipiul Călărași prin amenajare unei rețele de piste de biciclete"/>
    <s v="Călărași"/>
    <m/>
    <m/>
    <s v="1.306.045,00 euro"/>
    <s v="POR OS.8, Axa 3; POR 2014-2020 4.1"/>
    <s v="post-consultare"/>
    <m/>
  </r>
  <r>
    <n v="207"/>
    <s v="DDs2. Creșterea calității locuirii și reducerea decalajelor dintre comunități"/>
    <m/>
    <s v="ObS6. Regenerarea localităților și a infrastructurii edilitare a județului"/>
    <x v="14"/>
    <s v="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
    <s v="Călărași"/>
    <m/>
    <m/>
    <s v="3.814.000,00 euro"/>
    <s v="POR OS.8, Axa 3; CNI"/>
    <s v="post-consultare"/>
    <m/>
  </r>
  <r>
    <n v="208"/>
    <s v="DDs2. Creșterea calității locuirii și reducerea decalajelor dintre comunități"/>
    <m/>
    <s v="ObS6. Regenerarea localităților și a infrastructurii edilitare a județului"/>
    <x v="14"/>
    <s v="Crșterea atractivității, siguranței și eficienței transportului public în municipiul Călărași prin modernizarea acestui mod de transport - (AUTOBUZE, INFO CĂLĂTORI, E-TIKETING, STAȚII CĂLĂTORI)"/>
    <s v="Călărași"/>
    <m/>
    <m/>
    <s v="2.766.000,00 euro"/>
    <s v="POR OS.8, Axa 3; POR 2014-2020 4.1"/>
    <s v="post-consultare"/>
    <m/>
  </r>
  <r>
    <n v="209"/>
    <s v="DDs2. Creșterea calității locuirii și reducerea decalajelor dintre comunități"/>
    <m/>
    <s v="ObS6. Regenerarea localităților și a infrastructurii edilitare a județului"/>
    <x v="14"/>
    <s v="Mobilitate urbană prin promovarea utilizării mijloacelor alternative de transport (reabilitare trotuare, înființare pistă de biciclete, amplasare stații autobuz, achiziție de autobuze, reabilitare Bld. Republicii)"/>
    <s v="Călărași"/>
    <m/>
    <m/>
    <s v="23.800.000,00 euro"/>
    <s v="POR OS.8, Axa 3; Buget local"/>
    <s v="post-consultare"/>
    <m/>
  </r>
  <r>
    <n v="210"/>
    <s v="DDs2. Creșterea calității locuirii și reducerea decalajelor dintre comunități"/>
    <m/>
    <s v="ObS6. Regenerarea localităților și a infrastructurii edilitare a județului"/>
    <x v="14"/>
    <s v="Modernizare străzi în cartierul Mircea Vodă, Municipiul Călărași"/>
    <s v="Călărași"/>
    <m/>
    <m/>
    <m/>
    <s v="CNI"/>
    <s v="post-consultare"/>
    <m/>
  </r>
  <r>
    <n v="211"/>
    <s v="DDs2. Creșterea calității locuirii și reducerea decalajelor dintre comunități"/>
    <m/>
    <s v="ObS6. Regenerarea localităților și a infrastructurii edilitare a județului"/>
    <x v="14"/>
    <s v="Modernizarea străzilor M.Kogălniceanu și Bld. 1Mai"/>
    <s v="Călărași"/>
    <m/>
    <m/>
    <m/>
    <s v="CNI"/>
    <s v="post-consultare"/>
    <m/>
  </r>
  <r>
    <n v="212"/>
    <s v="DDs2. Creșterea calității locuirii și reducerea decalajelor dintre comunități"/>
    <m/>
    <s v="ObS6. Regenerarea localităților și a infrastructurii edilitare a județului"/>
    <x v="14"/>
    <s v="Reabilitarea/modernizarea rețelei rutiere urbane la nivelul municipiului Călărași și dezvoltarea infrastructurii rutiere în zonele de extindere a intravilanului"/>
    <s v="Călărași"/>
    <m/>
    <m/>
    <s v="7.000.000,00 euro"/>
    <s v="CNI"/>
    <s v="post-consultare"/>
    <m/>
  </r>
  <r>
    <n v="213"/>
    <s v="DDs2. Creșterea calității locuirii și reducerea decalajelor dintre comunități"/>
    <m/>
    <s v="ObS6. Regenerarea localităților și a infrastructurii edilitare a județului"/>
    <x v="14"/>
    <s v="Sporirea gradului de mobilitate a populației prin introducerea unui sistem integrat de mobilitate urbană alternativă, cu stații inteligente automatizate de biciclete în Municipiul Călărași"/>
    <s v="Călărași"/>
    <m/>
    <m/>
    <s v="1.290.000,00 euro"/>
    <s v="POR OS2.8, Axa 3; CNI"/>
    <s v="post-consultare"/>
    <m/>
  </r>
  <r>
    <n v="214"/>
    <s v="DDs2. Creșterea calității locuirii și reducerea decalajelor dintre comunități"/>
    <m/>
    <s v="ObS6. Regenerarea localităților și a infrastructurii edilitare a județului"/>
    <x v="14"/>
    <s v="Îmbunătățirea siguranței navigabilității pe fluviul Dunărea în regiunea transfrontalieră Călărași-Silistra (amenajarea malului stâng al Brațului Borcea) Leader proiect: UAT Județul Călărași; Partener 2: Municipalitatea Silistra (BG)"/>
    <s v="Călărași"/>
    <m/>
    <m/>
    <s v="3.040.000,00 euro"/>
    <s v="INTERREG V - A; POT"/>
    <s v="post-consultare"/>
    <m/>
  </r>
  <r>
    <n v="215"/>
    <s v="DDs2. Creșterea calității locuirii și reducerea decalajelor dintre comunități"/>
    <m/>
    <s v="ObS6. Regenerarea localităților și a infrastructurii edilitare a județului"/>
    <x v="15"/>
    <s v="Achiziționare mașini și utilaje pentru întreținerea domeniului public"/>
    <s v="Fundulea"/>
    <m/>
    <m/>
    <m/>
    <s v="PNDL; Buget local"/>
    <s v="post-consultare"/>
    <m/>
  </r>
  <r>
    <n v="216"/>
    <s v="DDs2. Creșterea calității locuirii și reducerea decalajelor dintre comunități"/>
    <m/>
    <s v="ObS6. Regenerarea localităților și a infrastructurii edilitare a județului"/>
    <x v="15"/>
    <s v="Actualizare PUG"/>
    <s v="Lehliu Gară"/>
    <m/>
    <m/>
    <m/>
    <s v="Consiliul Județean"/>
    <s v="post-consultare"/>
    <m/>
  </r>
  <r>
    <n v="217"/>
    <s v="DDs2. Creșterea calității locuirii și reducerea decalajelor dintre comunități"/>
    <m/>
    <s v="ObS6. Regenerarea localităților și a infrastructurii edilitare a județului"/>
    <x v="15"/>
    <s v="Realizare PUZ pentru utilități în cartierul de NORD"/>
    <s v="Lehliu Gară"/>
    <m/>
    <m/>
    <m/>
    <s v="Buget local"/>
    <s v="post-consultare"/>
    <m/>
  </r>
  <r>
    <n v="218"/>
    <m/>
    <s v="ODc1. Dezvoltarea administrației publice"/>
    <s v="ObS11. Creșterea capacității administrative"/>
    <x v="16"/>
    <s v="Implementarea în administrația publică locală a soluțiilor de tip e-guvernare"/>
    <s v="Lehliu Gară"/>
    <m/>
    <m/>
    <m/>
    <s v="POCIDIF-P9"/>
    <s v="post-consultare"/>
    <m/>
  </r>
  <r>
    <n v="219"/>
    <s v="DDs2. Creșterea calității locuirii și reducerea decalajelor dintre comunități"/>
    <m/>
    <s v="ObS6. Regenerarea localităților și a infrastructurii edilitare a județului"/>
    <x v="14"/>
    <s v="Amenajarea/reabilitarea de parcări publice în Muncipiul Călărași"/>
    <s v="Călărași"/>
    <m/>
    <m/>
    <s v="1.000.000,00 euro"/>
    <s v="Buget local/_x000a_Fonduri naționale/_x000a_Alte surse_x000a_"/>
    <s v="post-consultare"/>
    <m/>
  </r>
  <r>
    <n v="220"/>
    <s v="DDs2. Creșterea calității locuirii și reducerea decalajelor dintre comunități"/>
    <m/>
    <s v="ObS6. Regenerarea localităților și a infrastructurii edilitare a județului"/>
    <x v="14"/>
    <s v="Reabilitarea spațiului urban din municipiul Călărași prin amenajarea spațiilor verzi din zona de vest și a spațiului verde  din zona de locuit Navrom"/>
    <s v="Călărași"/>
    <m/>
    <m/>
    <s v="3.115.000,00 euro"/>
    <s v="POR 2014-2020, 4.2_x000a_Buget local"/>
    <s v="post-consultare"/>
    <m/>
  </r>
  <r>
    <n v="221"/>
    <s v="DDs2. Creșterea calității locuirii și reducerea decalajelor dintre comunități"/>
    <m/>
    <s v="ObS6. Regenerarea localităților și a infrastructurii edilitare a județului"/>
    <x v="13"/>
    <s v="Extindere rețea de distribuție gaze în comuna Dor Mărunt, sat Ogoru, județ Călărași"/>
    <s v="Dor Mărunt"/>
    <m/>
    <m/>
    <s v="225.000,00 euro"/>
    <s v="PODD-P1; AFM"/>
    <s v="Adresa UAT nr. 6546/04.10.2020; post-consultare"/>
    <m/>
  </r>
  <r>
    <n v="222"/>
    <s v="DDs2. Creșterea calității locuirii și reducerea decalajelor dintre comunități"/>
    <m/>
    <s v="ObS6. Regenerarea localităților și a infrastructurii edilitare a județului"/>
    <x v="13"/>
    <s v="Sistem video de monitorizare a principalelor căi de comunicație rutieră din satele Dor Mărunt, Dîlga, Înfrățirea, Pelinu și Ogoru"/>
    <s v="Dor Mărunt"/>
    <m/>
    <m/>
    <s v="85.000,00 euro"/>
    <s v="POCIDIF-P9"/>
    <s v="Adresa UAT nr. 6546/04.10.2020; post-consultare"/>
    <m/>
  </r>
  <r>
    <n v="223"/>
    <s v="DDs2. Creșterea calității locuirii și reducerea decalajelor dintre comunități"/>
    <m/>
    <s v="ObS6. Regenerarea localităților și a infrastructurii edilitare a județului"/>
    <x v="12"/>
    <s v="Anvelopare Școala nr.2 Chirnogi, local I și II"/>
    <s v="Chirnogi"/>
    <m/>
    <m/>
    <n v="2580425"/>
    <s v="PNRR-PI17"/>
    <s v="PDJ 2014 - 2020"/>
    <m/>
  </r>
  <r>
    <n v="224"/>
    <s v="DDs2. Creșterea calității locuirii și reducerea decalajelor dintre comunități"/>
    <m/>
    <s v="ObS6. Regenerarea localităților și a infrastructurii edilitare a județului"/>
    <x v="12"/>
    <s v="Reabilitarea termică și creșterea eficienței energetice a Școlii Gimnaziale"/>
    <s v="Căscioarele"/>
    <m/>
    <m/>
    <m/>
    <s v="PNNR-PI17"/>
    <s v="post-consultare"/>
    <m/>
  </r>
  <r>
    <n v="225"/>
    <s v="DDs2. Creșterea calității locuirii și reducerea decalajelor dintre comunități"/>
    <m/>
    <s v="ObS6. Regenerarea localităților și a infrastructurii edilitare a județului"/>
    <x v="13"/>
    <s v="Înființare rețea internet în parcurile din localitate"/>
    <s v="Sohatu"/>
    <m/>
    <m/>
    <m/>
    <s v="PNDL; Buget local"/>
    <s v="post-consultare"/>
    <s v="intentie"/>
  </r>
  <r>
    <n v="226"/>
    <s v="DDs2. Creșterea calității locuirii și reducerea decalajelor dintre comunități"/>
    <m/>
    <s v="ObS6. Regenerarea localităților și a infrastructurii edilitare a județului"/>
    <x v="13"/>
    <s v="Consolidare clădire Piața Centrală"/>
    <s v="Călărași"/>
    <m/>
    <m/>
    <m/>
    <s v="Buget local"/>
    <s v="post-consultare"/>
    <s v="intenție cf. Nota conceptuală"/>
  </r>
  <r>
    <n v="227"/>
    <s v="DDs2. Creșterea calității locuirii și reducerea decalajelor dintre comunități"/>
    <m/>
    <s v="ObS7. Dezvoltarea  și modernizarea infrastructurii educaționale"/>
    <x v="17"/>
    <s v="Reabilitare şcoală şi dispensar"/>
    <s v="Frăsinet"/>
    <m/>
    <m/>
    <m/>
    <s v="PNRR-PI32"/>
    <s v="centralizator 2014 - 2020"/>
    <s v="intenție cf. Nota conceptuală"/>
  </r>
  <r>
    <n v="228"/>
    <s v="DDs2. Creșterea calității locuirii și reducerea decalajelor dintre comunități"/>
    <m/>
    <s v="ObS7. Dezvoltarea  și modernizarea infrastructurii educaționale"/>
    <x v="17"/>
    <s v="Reabilitare și modernizare școala primară nr. 2 Orăști, în comuna Frumușani, județul Călărași "/>
    <s v="Frumușani"/>
    <m/>
    <m/>
    <n v="1609782"/>
    <s v="PNRR-PI32"/>
    <s v="centralizator 2014 - 2020"/>
    <s v="în derulare"/>
  </r>
  <r>
    <n v="229"/>
    <s v="DDs2. Creșterea calității locuirii și reducerea decalajelor dintre comunități"/>
    <m/>
    <s v="ObS7. Dezvoltarea  și modernizarea infrastructurii educaționale"/>
    <x v="17"/>
    <s v="Reabilitare, modernizare, extindere (desfiinţare corpuri C2 şi C3) dotare Şcoala gimnazială, nr. 1, sat Gurbănești, comuna Gurbăneşti, județul Călărași"/>
    <s v="Gurbănești"/>
    <m/>
    <m/>
    <m/>
    <s v="PNRR-PI32"/>
    <s v="centralizator 2014 - 2020"/>
    <s v="SF"/>
  </r>
  <r>
    <n v="230"/>
    <s v="DDs2. Creșterea calității locuirii și reducerea decalajelor dintre comunități"/>
    <m/>
    <s v="ObS7. Dezvoltarea  și modernizarea infrastructurii educaționale"/>
    <x v="17"/>
    <s v="Înființare grădiniță + after school"/>
    <s v="Roseți"/>
    <m/>
    <m/>
    <m/>
    <s v="PNRR-PI32"/>
    <s v="centralizator 2014 - 2022"/>
    <s v="intenție"/>
  </r>
  <r>
    <n v="231"/>
    <s v="DDs2. Creșterea calității locuirii și reducerea decalajelor dintre comunități"/>
    <m/>
    <s v="ObS7. Dezvoltarea  și modernizarea infrastructurii educaționale"/>
    <x v="17"/>
    <s v="Extindere corp P+1 şi sală de sport a Şcolii nr. 1 în comuna Mânăstirea, județul Călărași"/>
    <s v="Mânăstirea"/>
    <m/>
    <m/>
    <n v="5811440.5899999999"/>
    <s v="PNRR-PI32"/>
    <s v="centralizator 2014 - 2020; post-consultare"/>
    <s v="intenție"/>
  </r>
  <r>
    <n v="232"/>
    <s v="DDs2. Creșterea calității locuirii și reducerea decalajelor dintre comunități"/>
    <m/>
    <s v="ObS7. Dezvoltarea  și modernizarea infrastructurii educaționale"/>
    <x v="17"/>
    <s v="Construcţie grădiniţă cu program prelungit comuna Borcea, judeţul Călăraşi"/>
    <s v="Borcea"/>
    <m/>
    <m/>
    <n v="1350864"/>
    <s v="PNRR-PI32"/>
    <s v="PDJ 2014 - 2020"/>
    <s v="intenție"/>
  </r>
  <r>
    <n v="233"/>
    <s v="DDs2. Creșterea calității locuirii și reducerea decalajelor dintre comunități"/>
    <m/>
    <s v="ObS7. Dezvoltarea  și modernizarea infrastructurii educaționale"/>
    <x v="17"/>
    <s v="Modernizare Grădiniţa nr.1, comuna Borcea"/>
    <s v="Borcea"/>
    <m/>
    <m/>
    <n v="200000"/>
    <s v="PNRR-PI32"/>
    <s v="PDJ 2014 - 2020"/>
    <s v="SF"/>
  </r>
  <r>
    <n v="234"/>
    <s v="DDs2. Creșterea calității locuirii și reducerea decalajelor dintre comunități"/>
    <m/>
    <s v="ObS7. Dezvoltarea  și modernizarea infrastructurii educaționale"/>
    <x v="17"/>
    <s v="Construire Grădiniţă cu program normal - 3 grupe, comuna Ciocăneşti"/>
    <s v="Ciocănești"/>
    <m/>
    <m/>
    <n v="187165"/>
    <s v="PNRR-PI32"/>
    <s v="PDJ 2014 - 2021"/>
    <s v="SF"/>
  </r>
  <r>
    <n v="235"/>
    <s v="DDs2. Creșterea calității locuirii și reducerea decalajelor dintre comunități"/>
    <m/>
    <s v="ObS7. Dezvoltarea  și modernizarea infrastructurii educaționale"/>
    <x v="17"/>
    <s v="Consolidare, reabilitare și extinderea școlii cu clasele I – VIII, în comuna Cuza Vodă, județul Călărași"/>
    <s v="Cuza Vodă"/>
    <m/>
    <m/>
    <n v="4500000"/>
    <s v="PNRR-PI32"/>
    <s v="PDJ 2014 - 2021"/>
    <s v="execuție"/>
  </r>
  <r>
    <n v="236"/>
    <s v="DDs2. Creșterea calității locuirii și reducerea decalajelor dintre comunități"/>
    <m/>
    <s v="ObS7. Dezvoltarea  și modernizarea infrastructurii educaționale"/>
    <x v="17"/>
    <s v="Consolidare si reabilitare scoala cu clasele  I - VIII (CLĂDIREA CORP B COSLOGENI)"/>
    <s v="Dichiseni"/>
    <m/>
    <m/>
    <n v="2846475"/>
    <s v="PNRR-PI32"/>
    <s v="PDJ 2014 - 2021"/>
    <s v="execuție"/>
  </r>
  <r>
    <n v="237"/>
    <s v="DDs2. Creșterea calității locuirii și reducerea decalajelor dintre comunități"/>
    <m/>
    <s v="ObS7. Dezvoltarea  și modernizarea infrastructurii educaționale"/>
    <x v="17"/>
    <s v="Recompartimentare grădiniţă şi extindere cu două săli de clasă, grupuri sanitare şi vestiar - grădiniţă cu program normal Dragalina"/>
    <s v="Dragalina"/>
    <m/>
    <m/>
    <n v="285633"/>
    <s v="PNRR-PI32"/>
    <s v="PDJ 2014 - 2021"/>
    <s v="intenție"/>
  </r>
  <r>
    <n v="238"/>
    <s v="DDs2. Creșterea calității locuirii și reducerea decalajelor dintre comunități"/>
    <m/>
    <s v="ObS7. Dezvoltarea  și modernizarea infrastructurii educaționale"/>
    <x v="17"/>
    <s v="Reabilitare imprejmuire alei pietonale interioare, SCOALA GIMNAZIALA NR.1 DRAGALINA"/>
    <s v="Dragalina"/>
    <m/>
    <m/>
    <n v="300668"/>
    <s v="PNRR-PI32"/>
    <s v="PDJ 2014 - 2021"/>
    <s v="intenție"/>
  </r>
  <r>
    <n v="239"/>
    <s v="DDs2. Creșterea calității locuirii și reducerea decalajelor dintre comunități"/>
    <m/>
    <s v="ObS7. Dezvoltarea  și modernizarea infrastructurii educaționale"/>
    <x v="17"/>
    <s v="Construire șarpanta Liceu tehnologic &quot;Duiliu Zamfirescu&quot; Dragalina"/>
    <s v="Dragalina"/>
    <s v="PDJ 2014 - 2021"/>
    <m/>
    <n v="200444"/>
    <s v="PNRR-PI32"/>
    <s v="PDJ 2014 - 2021"/>
    <s v="intenție"/>
  </r>
  <r>
    <n v="240"/>
    <s v="DDs2. Creșterea calității locuirii și reducerea decalajelor dintre comunități"/>
    <m/>
    <s v="ObS7. Dezvoltarea  și modernizarea infrastructurii educaționale"/>
    <x v="17"/>
    <s v="Reabilitare imprejmuire a scolilor din comuna Frasinet, judetul Calarasi"/>
    <s v="Frăsinet"/>
    <m/>
    <m/>
    <n v="313952"/>
    <s v="PNRR-PI32"/>
    <s v="PDJ 2014 - 2021"/>
    <s v="intenție"/>
  </r>
  <r>
    <n v="241"/>
    <s v="DDs2. Creșterea calității locuirii și reducerea decalajelor dintre comunități"/>
    <m/>
    <s v="ObS7. Dezvoltarea  și modernizarea infrastructurii educaționale"/>
    <x v="17"/>
    <s v="Dotarea cu mobilier a scolilor din comuna Frasinet, judetul Calarasi"/>
    <s v="Frăsinet"/>
    <m/>
    <m/>
    <n v="209304"/>
    <s v="PNRR-PI32"/>
    <s v="PDJ 2014 - 2021"/>
    <s v="intenție"/>
  </r>
  <r>
    <n v="242"/>
    <s v="DDs2. Creșterea calității locuirii și reducerea decalajelor dintre comunități"/>
    <m/>
    <s v="ObS7. Dezvoltarea  și modernizarea infrastructurii educaționale"/>
    <x v="17"/>
    <s v="Reabilitarea Școlii Luptători, comuna Frăsinet"/>
    <s v="Frăsinet"/>
    <m/>
    <m/>
    <n v="418604"/>
    <s v="PNRR-PI32"/>
    <s v="PDJ 2014 - 2021"/>
    <s v="PT"/>
  </r>
  <r>
    <n v="243"/>
    <s v="DDs2. Creșterea calității locuirii și reducerea decalajelor dintre comunități"/>
    <m/>
    <s v="ObS7. Dezvoltarea  și modernizarea infrastructurii educaționale"/>
    <x v="17"/>
    <s v="Reabilitarea Scoala Frasinet comuna Frasinet, judetul Calarasi"/>
    <s v="Frăsinet"/>
    <m/>
    <m/>
    <n v="209304"/>
    <s v="PNRR-PI32"/>
    <s v="PDJ 2014 - 2021"/>
    <s v="SF"/>
  </r>
  <r>
    <n v="244"/>
    <s v="DDs2. Creșterea calității locuirii și reducerea decalajelor dintre comunități"/>
    <m/>
    <s v="ObS7. Dezvoltarea  și modernizarea infrastructurii educaționale"/>
    <x v="17"/>
    <s v="Reabilitarea Scoala Frasinetu de Jos, comuna Frasinet, judetul Calarasi"/>
    <s v="Frăsinet"/>
    <m/>
    <m/>
    <n v="209304"/>
    <s v="PNRR-PI32"/>
    <s v="PDJ 2014 - 2021"/>
    <s v="SF"/>
  </r>
  <r>
    <n v="245"/>
    <s v="DDs2. Creșterea calității locuirii și reducerea decalajelor dintre comunități"/>
    <m/>
    <s v="ObS7. Dezvoltarea  și modernizarea infrastructurii educaționale"/>
    <x v="17"/>
    <s v="Reabilitarea Scoala Danesti, comuna Frasinet, judetul Calarasi"/>
    <s v="Frăsinet"/>
    <m/>
    <m/>
    <n v="209304"/>
    <s v="PNRR-PI32"/>
    <s v="PDJ 2014 - 2021"/>
    <s v="intenție"/>
  </r>
  <r>
    <n v="246"/>
    <s v="DDs2. Creșterea calității locuirii și reducerea decalajelor dintre comunități"/>
    <m/>
    <s v="ObS7. Dezvoltarea  și modernizarea infrastructurii educaționale"/>
    <x v="17"/>
    <s v="Înființare gradiniță cu 2 săli de clasă"/>
    <s v="Frumușani"/>
    <m/>
    <m/>
    <n v="1083393"/>
    <s v="PNRR-PI32"/>
    <s v="PDJ 2014 - 2021"/>
    <s v="intenție"/>
  </r>
  <r>
    <n v="247"/>
    <s v="DDs2. Creșterea calității locuirii și reducerea decalajelor dintre comunități"/>
    <m/>
    <s v="ObS7. Dezvoltarea  și modernizarea infrastructurii educaționale"/>
    <x v="17"/>
    <s v="Modernizare Școală clasele I - VIII, Sat Sultana, comuna Mînăstirea, județul Călărași"/>
    <s v="Mânăstirea"/>
    <m/>
    <m/>
    <n v="2569510"/>
    <s v="PNRR-PI32"/>
    <s v="PDJ 2014 - 2021"/>
    <s v="SF/PT"/>
  </r>
  <r>
    <n v="248"/>
    <s v="DDs2. Creșterea calității locuirii și reducerea decalajelor dintre comunități"/>
    <m/>
    <s v="ObS7. Dezvoltarea  și modernizarea infrastructurii educaționale"/>
    <x v="17"/>
    <s v="Reabilitare Liceu Tehnologic Matei Basarab, comuna Mînăstirea, județul Călărași"/>
    <s v="Mânăstirea"/>
    <m/>
    <m/>
    <n v="300000"/>
    <s v="PNRR-PI32"/>
    <s v="PDJ 2014 - 2021"/>
    <s v="Licitație CNI"/>
  </r>
  <r>
    <n v="249"/>
    <s v="DDs2. Creșterea calității locuirii și reducerea decalajelor dintre comunități"/>
    <m/>
    <s v="ObS7. Dezvoltarea  și modernizarea infrastructurii educaționale"/>
    <x v="17"/>
    <s v="Modernizare Grădiniță comuna Mînăstirea, județul Călărași"/>
    <s v="Mânăstirea"/>
    <m/>
    <m/>
    <n v="1800000"/>
    <s v="PNRR-PI32"/>
    <s v="PDJ 2014 - 2021"/>
    <s v="Listă sinteză CNI"/>
  </r>
  <r>
    <n v="250"/>
    <s v="DDs2. Creșterea calității locuirii și reducerea decalajelor dintre comunități"/>
    <m/>
    <s v="ObS7. Dezvoltarea  și modernizarea infrastructurii educaționale"/>
    <x v="17"/>
    <s v="Extindere şcoală generală &quot;Nicolae Bălcescu&quot; cu 2 săli de clase"/>
    <s v="Nicolae Bălcescu"/>
    <m/>
    <m/>
    <n v="6000000"/>
    <s v="PNRR-PI32"/>
    <s v="PDJ 2014 - 2021"/>
    <s v="Listă sinteză CNI"/>
  </r>
  <r>
    <n v="251"/>
    <s v="DDs2. Creșterea calității locuirii și reducerea decalajelor dintre comunități"/>
    <m/>
    <s v="ObS7. Dezvoltarea  și modernizarea infrastructurii educaționale"/>
    <x v="17"/>
    <s v="Extindere și modernizare Școala cu clasele I - VIII din com. Ștefan cel Mare"/>
    <s v="Ștefan cel Mare"/>
    <m/>
    <m/>
    <n v="5077807"/>
    <s v="PNRR-PI32"/>
    <s v="PDJ 2014 - 2021"/>
    <m/>
  </r>
  <r>
    <n v="252"/>
    <s v="DDs2. Creșterea calității locuirii și reducerea decalajelor dintre comunități"/>
    <m/>
    <s v="ObS7. Dezvoltarea  și modernizarea infrastructurii educaționale"/>
    <x v="17"/>
    <s v="Construire grădinița cu program redus în com. Ulmu"/>
    <s v="Ulmu"/>
    <m/>
    <m/>
    <n v="1355005"/>
    <s v="PNRR-PI32"/>
    <s v="PDJ 2014 - 2021"/>
    <m/>
  </r>
  <r>
    <n v="253"/>
    <s v="DDs2. Creșterea calității locuirii și reducerea decalajelor dintre comunități"/>
    <m/>
    <s v="ObS7. Dezvoltarea  și modernizarea infrastructurii educaționale"/>
    <x v="17"/>
    <s v="Reabilitare și modernizare clădire Dispensar uman în com. Valea Argovei"/>
    <s v="Valea Argovei"/>
    <m/>
    <m/>
    <n v="494400"/>
    <s v="PNRR-PI32"/>
    <s v="PDJ 2014 - 2021"/>
    <m/>
  </r>
  <r>
    <n v="254"/>
    <s v="DDs2. Creșterea calității locuirii și reducerea decalajelor dintre comunități"/>
    <m/>
    <s v="ObS7. Dezvoltarea  și modernizarea infrastructurii educaționale"/>
    <x v="17"/>
    <s v="Alei pietonale și platforme la Școala gimnazială nr. 1, com. Vlad Țepeș"/>
    <s v="Vlad Țepeș"/>
    <m/>
    <m/>
    <n v="1400000"/>
    <s v="PNRR-PI32"/>
    <s v="PDJ 2014 - 2021"/>
    <m/>
  </r>
  <r>
    <n v="255"/>
    <s v="DDs2. Creșterea calității locuirii și reducerea decalajelor dintre comunități"/>
    <m/>
    <s v="ObS7. Dezvoltarea  și modernizarea infrastructurii educaționale"/>
    <x v="17"/>
    <s v="Construire grădiniță cu program prelungit"/>
    <s v="Chirnogi"/>
    <m/>
    <m/>
    <s v="280.000,00 euro"/>
    <s v="PNDL"/>
    <s v="post-consultare"/>
    <m/>
  </r>
  <r>
    <n v="256"/>
    <s v="DDs2. Creșterea calității locuirii și reducerea decalajelor dintre comunități"/>
    <m/>
    <s v="ObS7. Dezvoltarea  și modernizarea infrastructurii educaționale"/>
    <x v="17"/>
    <s v="Reabilitare, modernizare și dotare Grădonița nr. 1, Sat Valea Argovei, comuna Argovei, județul Călărași"/>
    <s v="Valea Argovei"/>
    <m/>
    <m/>
    <m/>
    <s v="CNI"/>
    <s v="post-consultare"/>
    <m/>
  </r>
  <r>
    <n v="257"/>
    <s v="DDs2. Creșterea calității locuirii și reducerea decalajelor dintre comunități"/>
    <m/>
    <s v="ObS7. Dezvoltarea  și modernizarea infrastructurii educaționale"/>
    <x v="17"/>
    <s v="Achiziții tablete școlare și alte echipamente didactice online în Comuna Vâlcelele"/>
    <s v="Vâlcelele"/>
    <m/>
    <m/>
    <s v="75.544,00 euro"/>
    <s v="POC - aca prioritară 2"/>
    <s v="post-consultare"/>
    <m/>
  </r>
  <r>
    <n v="258"/>
    <s v="DDs2. Creșterea calității locuirii și reducerea decalajelor dintre comunități"/>
    <m/>
    <s v="ObS7. Dezvoltarea  și modernizarea infrastructurii educaționale"/>
    <x v="18"/>
    <s v="Reabilitare și modernizare clădire dispensar uman"/>
    <s v="Luica"/>
    <m/>
    <m/>
    <m/>
    <s v="PNDL; Buget local"/>
    <s v="post-consultare"/>
    <s v="SF"/>
  </r>
  <r>
    <n v="259"/>
    <s v="DDs2. Creșterea calității locuirii și reducerea decalajelor dintre comunități"/>
    <m/>
    <s v="ObS7. Dezvoltarea  și modernizarea infrastructurii educaționale"/>
    <x v="18"/>
    <s v="Reabilitare și modernizare clădire dispensar veterinar"/>
    <s v="Luica"/>
    <m/>
    <m/>
    <m/>
    <s v="PNS2021-2027"/>
    <s v="post-consultare"/>
    <s v="SF"/>
  </r>
  <r>
    <n v="260"/>
    <s v="DDs2. Creșterea calității locuirii și reducerea decalajelor dintre comunități"/>
    <m/>
    <s v="ObS7. Dezvoltarea  și modernizarea infrastructurii educaționale"/>
    <x v="17"/>
    <s v="Construire grădiniță sat Sohatu, comuna Sohatu"/>
    <s v="Sohatu"/>
    <m/>
    <m/>
    <m/>
    <s v="PNRR-PI32"/>
    <s v="post-consultare"/>
    <s v="intenție"/>
  </r>
  <r>
    <n v="261"/>
    <s v="DDs2. Creșterea calității locuirii și reducerea decalajelor dintre comunități"/>
    <m/>
    <s v="ObS7. Dezvoltarea  și modernizarea infrastructurii educaționale"/>
    <x v="17"/>
    <s v="Construire sală de sport Școala gimnazială nr. 1 Sohatu"/>
    <s v="Sohatu"/>
    <m/>
    <m/>
    <m/>
    <s v="PNRR-PI32"/>
    <s v="post-consultare"/>
    <s v="intenție"/>
  </r>
  <r>
    <n v="262"/>
    <s v="DDs2. Creșterea calității locuirii și reducerea decalajelor dintre comunități"/>
    <m/>
    <s v="ObS7. Dezvoltarea  și modernizarea infrastructurii educaționale"/>
    <x v="17"/>
    <s v="Reabilitare/modernizare Școală Gimnazială nr. 2 Progresu"/>
    <s v="Sohatu"/>
    <m/>
    <m/>
    <m/>
    <s v="PNRR-PI32"/>
    <s v="post-consultare"/>
    <m/>
  </r>
  <r>
    <n v="263"/>
    <s v="DDs2. Creșterea calității locuirii și reducerea decalajelor dintre comunități"/>
    <m/>
    <s v="ObS7. Dezvoltarea  și modernizarea infrastructurii educaționale"/>
    <x v="17"/>
    <s v="Grădinița cu program normal - 3 grupe, localitatea Dîlga, com. Dor Mărunt, jud. Călărași"/>
    <s v="Dor Mărunt"/>
    <m/>
    <m/>
    <s v="338.000,00 euro"/>
    <s v="Ministerul Educației"/>
    <s v="Adresa UAT nr. 6546/04.10.2020; post-consultare"/>
    <m/>
  </r>
  <r>
    <n v="264"/>
    <s v="DDs2. Creșterea calității locuirii și reducerea decalajelor dintre comunități"/>
    <m/>
    <s v="ObS7. Dezvoltarea  și modernizarea infrastructurii educaționale"/>
    <x v="17"/>
    <s v="Construire sală de educație fizică școlară în comuna Dor Mărunt, sat Dor Mărunt, județul Călărași"/>
    <s v="Dor Mărunt"/>
    <m/>
    <m/>
    <m/>
    <s v="PNS2021-2027; Buget local; CNI"/>
    <s v="Adresa UAT nr. 6546/04.10.2020; post-consultare"/>
    <s v="depus pentru evaluare"/>
  </r>
  <r>
    <n v="265"/>
    <s v="DDs2. Creșterea calității locuirii și reducerea decalajelor dintre comunități"/>
    <m/>
    <s v="ObS7. Dezvoltarea  și modernizarea infrastructurii educaționale"/>
    <x v="17"/>
    <s v="Reabilitarea, modernizarea, extinderea și dotarea Școlii Gimnaziale nr. 1 Dor Mărunt sat, comuna Dor Mărunt, județ Călărași"/>
    <s v="Dor Mărunt"/>
    <m/>
    <m/>
    <m/>
    <s v="CNI"/>
    <s v="Adresa UAT nr. 6546/04.10.2020; post-consultare"/>
    <m/>
  </r>
  <r>
    <n v="266"/>
    <s v="DDs2. Creșterea calității locuirii și reducerea decalajelor dintre comunități"/>
    <m/>
    <s v="ObS7. Dezvoltarea  și modernizarea infrastructurii educaționale"/>
    <x v="17"/>
    <s v="Extindere, reabilitare, modernizare și  dotare grădiniță cu program prelungit în Orașul Lehliu Gară"/>
    <s v="Lehliu Gară"/>
    <m/>
    <m/>
    <m/>
    <s v="POR/2018/13/13.1/1/7 REGIUNI; CNI; PNDL; PNRR-PI17, PI32"/>
    <s v="post-consultare"/>
    <m/>
  </r>
  <r>
    <n v="267"/>
    <s v="DDs2. Creșterea calității locuirii și reducerea decalajelor dintre comunități"/>
    <m/>
    <s v="ObS7. Dezvoltarea  și modernizarea infrastructurii educaționale"/>
    <x v="17"/>
    <s v="Extindere, reabilitare, modernizare si dotare Școala Gimnazială Lehliu Gară"/>
    <s v="Lehliu Gară"/>
    <m/>
    <m/>
    <m/>
    <s v="POR/2018/13/13.1/1/7 REGIUNI; CNI; PNDL; PNRR-PI17, PI32"/>
    <s v="post-consultare"/>
    <m/>
  </r>
  <r>
    <n v="268"/>
    <s v="DDs2. Creșterea calității locuirii și reducerea decalajelor dintre comunități"/>
    <m/>
    <s v="ObS7. Dezvoltarea  și modernizarea infrastructurii educaționale"/>
    <x v="17"/>
    <s v="Reabilitarea, modernizarea și dotarea Liceului &quot;Alexandru Odobescu&quot; din Orașul Lehliu Gară"/>
    <s v="Lehliu Gară"/>
    <m/>
    <m/>
    <m/>
    <s v="CNI; PNDL; PNRR-PI17, PI32"/>
    <s v="post-consultare"/>
    <m/>
  </r>
  <r>
    <n v="269"/>
    <s v="DDs2. Creșterea calității locuirii și reducerea decalajelor dintre comunități"/>
    <m/>
    <s v="ObS7. Dezvoltarea  și modernizarea infrastructurii educaționale"/>
    <x v="17"/>
    <s v="Reabilitare infrastructură educațională pentru învățământ antepreșcolar și preșcolar - Grădinița cu program prelungit nr. 4 &quot;Step by Step&quot; Călărași"/>
    <s v="Călărași"/>
    <m/>
    <m/>
    <s v="489.000,00 euro"/>
    <s v="POR 2014-2020, 4.4._x000a_Buget local; PNRR-PI17, PI32; POR OS4.2 Axa 5"/>
    <s v="post-consultare"/>
    <m/>
  </r>
  <r>
    <n v="270"/>
    <s v="DDs2. Creșterea calității locuirii și reducerea decalajelor dintre comunități"/>
    <m/>
    <s v="ObS7. Dezvoltarea  și modernizarea infrastructurii educaționale"/>
    <x v="17"/>
    <s v="Modernizarea, reabilitarea și echiparea Liceului Danubius"/>
    <s v="Călărași"/>
    <m/>
    <m/>
    <s v="500.000,00 euro"/>
    <s v="POR 2014-2020, 4.5._x000a_Buget local; PNRR-PI17, PI32; POR OS4.2 Axa 5"/>
    <s v="post-consultare"/>
    <s v="execuție"/>
  </r>
  <r>
    <n v="271"/>
    <s v="DDs2. Creșterea calității locuirii și reducerea decalajelor dintre comunități"/>
    <m/>
    <s v="ObS7. Dezvoltarea  și modernizarea infrastructurii educaționale"/>
    <x v="17"/>
    <s v="Dezvoltarea infrastructurii educaționale antepreșcolară și preșcolară din Municipiul Călărași - Creșa săptămânală"/>
    <s v="Călărași"/>
    <m/>
    <m/>
    <s v="1.046.000,00 euro"/>
    <s v="POR 2014-2020, 4.4._x000a_Buget local; PNRR-PI17, PI32; POR OS4.2 Axa 5"/>
    <s v="post-consultare"/>
    <s v="SF"/>
  </r>
  <r>
    <n v="272"/>
    <s v="DDs2. Creșterea calității locuirii și reducerea decalajelor dintre comunități"/>
    <m/>
    <s v="ObS7. Dezvoltarea  și modernizarea infrastructurii educaționale"/>
    <x v="17"/>
    <s v="Modernizarea, reabilitarea și echiparea Colegiului Agricol &quot;Sandu Aldea&quot; Călărași"/>
    <s v="Călărași"/>
    <m/>
    <m/>
    <s v="637.500,00 euro"/>
    <s v="POR 2014-2020, 4.5._x000a_Buget local; PNRR-PI17, PI32; POR OS4.2 Axa 5"/>
    <s v="post-consultare"/>
    <s v="depus"/>
  </r>
  <r>
    <n v="273"/>
    <s v="DDs2. Creșterea calității locuirii și reducerea decalajelor dintre comunități"/>
    <m/>
    <s v="ObS7. Dezvoltarea  și modernizarea infrastructurii educaționale"/>
    <x v="17"/>
    <s v="Modernizare și extindere corp B Liceul M. Eminescu din Municipiul Călărași, județul Călărași"/>
    <s v="Călărași"/>
    <m/>
    <m/>
    <s v="528.000,00 euro"/>
    <s v="POR 2014-2020, 10.1.b; Buget local; PNRR-PI17, PI32; POR OS4.2 Axa 5"/>
    <s v="post-consultare"/>
    <s v="licitație"/>
  </r>
  <r>
    <n v="274"/>
    <s v="DDs2. Creșterea calității locuirii și reducerea decalajelor dintre comunități"/>
    <m/>
    <s v="ObS7. Dezvoltarea  și modernizarea infrastructurii educaționale"/>
    <x v="17"/>
    <s v="Renovare și modernizare Grădinița Solacolu"/>
    <s v="Sărulești"/>
    <m/>
    <m/>
    <m/>
    <s v="PNRR-PI32"/>
    <s v="post-consultare"/>
    <s v="intenție"/>
  </r>
  <r>
    <n v="275"/>
    <s v="DDs2. Creșterea calității locuirii și reducerea decalajelor dintre comunități"/>
    <m/>
    <s v="ObS7. Dezvoltarea  și modernizarea infrastructurii educaționale"/>
    <x v="17"/>
    <s v="Renovare și modernizare Grădinița Sărulești Sat"/>
    <s v="Sărulești"/>
    <m/>
    <m/>
    <m/>
    <s v="PNRR-PI32"/>
    <s v="post-consultare"/>
    <s v="intenție"/>
  </r>
  <r>
    <n v="276"/>
    <s v="DDs2. Creșterea calității locuirii și reducerea decalajelor dintre comunități"/>
    <m/>
    <s v="ObS7. Dezvoltarea  și modernizarea infrastructurii educaționale"/>
    <x v="18"/>
    <s v="Extindere, reabilitare, modernizare șo dotare Spital Orășenesc Lehliu Gară"/>
    <s v="Lehliu Gară"/>
    <m/>
    <m/>
    <m/>
    <s v="CNI_x000a_MLPDA"/>
    <s v="post-consultare"/>
    <s v="SF"/>
  </r>
  <r>
    <n v="277"/>
    <s v="DDs2. Creșterea calității locuirii și reducerea decalajelor dintre comunități"/>
    <m/>
    <s v="ObS7. Dezvoltarea  și modernizarea infrastructurii educaționale"/>
    <x v="18"/>
    <s v="Construire și dotare dispensar în Satul Razvani"/>
    <s v="Lehliu Gară"/>
    <m/>
    <m/>
    <m/>
    <s v="POS-P2"/>
    <s v="post-consultare"/>
    <s v="intenție"/>
  </r>
  <r>
    <n v="278"/>
    <s v="DDs2. Creșterea calității locuirii și reducerea decalajelor dintre comunități"/>
    <m/>
    <s v="ObS7. Dezvoltarea  și modernizarea infrastructurii educaționale"/>
    <x v="17"/>
    <s v="Regenerarea fizică a zonei defavorizate Cărămidari (Școala 7) prin dezvoltarea bazei materiale destinate activităților educative, culturale și recreative"/>
    <s v="Călărași"/>
    <m/>
    <m/>
    <s v="953.000,00 euro"/>
    <s v="POR 2014-2020, 4.3._x000a_Buget local"/>
    <s v="post-consultare"/>
    <m/>
  </r>
  <r>
    <n v="279"/>
    <s v="DDs2. Creșterea calității locuirii și reducerea decalajelor dintre comunități"/>
    <m/>
    <s v="ObS8. Dezvoltarea și modernizarea serviciilor de sănătate"/>
    <x v="18"/>
    <s v="Modernizare clădire dispensar uman"/>
    <s v="Crivăț"/>
    <m/>
    <m/>
    <n v="100000"/>
    <s v="POS-P2"/>
    <s v="PDJ 2014 - 2020"/>
    <s v="depus pentru evaluare"/>
  </r>
  <r>
    <n v="280"/>
    <s v="DDs2. Creșterea calității locuirii și reducerea decalajelor dintre comunități"/>
    <m/>
    <s v="ObS8. Dezvoltarea și modernizarea serviciilor de sănătate"/>
    <x v="18"/>
    <s v="Reabilitarea local Dispensar uman în comuna Frăsinet"/>
    <s v="Frăsinet"/>
    <m/>
    <m/>
    <n v="313952"/>
    <s v="POS-P2"/>
    <s v="PDJ 2014 - 2020"/>
    <s v="execuție"/>
  </r>
  <r>
    <n v="281"/>
    <s v="DDs2. Creșterea calității locuirii și reducerea decalajelor dintre comunități"/>
    <m/>
    <s v="ObS8. Dezvoltarea și modernizarea serviciilor de sănătate"/>
    <x v="18"/>
    <s v="Construire si dotare cabinet stomatologic"/>
    <s v="Plătărești"/>
    <m/>
    <m/>
    <n v="1046250"/>
    <s v="POS-P2"/>
    <s v="PDJ 2014 - 2020"/>
    <s v="DALI"/>
  </r>
  <r>
    <n v="282"/>
    <s v="DDs2. Creșterea calității locuirii și reducerea decalajelor dintre comunități"/>
    <m/>
    <s v="ObS8. Dezvoltarea și modernizarea serviciilor de sănătate"/>
    <x v="18"/>
    <s v="Extindere și reabilitare ”Casa Specialistului” readaptare și dotare în vederea activității medicale - Dispensar uman"/>
    <s v="Roseți"/>
    <m/>
    <m/>
    <n v="256883"/>
    <s v="POS-P2"/>
    <s v="PDJ 2014 - 2020"/>
    <s v="nu are lucrări"/>
  </r>
  <r>
    <n v="283"/>
    <s v="DDs2. Creșterea calității locuirii și reducerea decalajelor dintre comunități"/>
    <m/>
    <s v="ObS8. Dezvoltarea și modernizarea serviciilor de sănătate"/>
    <x v="18"/>
    <s v="Reabilitare și modernizare clădire Dispensar uman în com. Valea Argovei"/>
    <s v="Valea Argovei"/>
    <m/>
    <m/>
    <n v="494400"/>
    <s v="POS-P2"/>
    <s v="PDJ 2014 - 2020"/>
    <s v="nu are lucrări"/>
  </r>
  <r>
    <n v="284"/>
    <s v="DDs2. Creșterea calității locuirii și reducerea decalajelor dintre comunități"/>
    <m/>
    <s v="ObS8. Dezvoltarea și modernizarea serviciilor de sănătate"/>
    <x v="18"/>
    <s v="REABILITARE TERMICA, MODERNIZARE SI EXTINDERE DISPENSAR"/>
    <s v="Căscioarele"/>
    <m/>
    <m/>
    <m/>
    <s v="POS-P2"/>
    <s v="post-consultare"/>
    <s v="intenție"/>
  </r>
  <r>
    <n v="285"/>
    <s v="DDs2. Creșterea calității locuirii și reducerea decalajelor dintre comunități"/>
    <m/>
    <s v="ObS8. Dezvoltarea și modernizarea serviciilor de sănătate"/>
    <x v="18"/>
    <s v="Înființare dispensar uman"/>
    <s v="Curcani"/>
    <m/>
    <m/>
    <s v="295.000,00 euro"/>
    <s v="POS-P2"/>
    <s v="post-consultare"/>
    <s v="intenție"/>
  </r>
  <r>
    <n v="286"/>
    <s v="DDs2. Creșterea calității locuirii și reducerea decalajelor dintre comunități"/>
    <m/>
    <s v="ObS8. Dezvoltarea și modernizarea serviciilor de sănătate"/>
    <x v="18"/>
    <s v="Reabilitare și modernizare dispensar"/>
    <s v="Curcani"/>
    <m/>
    <m/>
    <s v="370.000 euro"/>
    <s v="POS-P2"/>
    <s v="post-consultare"/>
    <m/>
  </r>
  <r>
    <n v="287"/>
    <s v="DDs2. Creșterea calității locuirii și reducerea decalajelor dintre comunități"/>
    <m/>
    <s v="ObS8. Dezvoltarea și modernizarea serviciilor de sănătate"/>
    <x v="18"/>
    <s v="Construire și dotare Policlinică și Centru de Permanență"/>
    <s v="Fundulea"/>
    <m/>
    <m/>
    <m/>
    <s v="POS-P2"/>
    <s v="post-consultare"/>
    <m/>
  </r>
  <r>
    <n v="288"/>
    <s v="DDs2. Creșterea calității locuirii și reducerea decalajelor dintre comunități"/>
    <m/>
    <s v="ObS8. Dezvoltarea și modernizarea serviciilor de sănătate"/>
    <x v="18"/>
    <s v="Construire și dotare sediu dispensar în Sat Negoești"/>
    <s v="Șoldanu"/>
    <m/>
    <m/>
    <s v="1.428.571,42 euro"/>
    <s v="CNI; POS-P2"/>
    <s v="post-consultare"/>
    <m/>
  </r>
  <r>
    <n v="289"/>
    <s v="DDs2. Creșterea calității locuirii și reducerea decalajelor dintre comunități"/>
    <m/>
    <s v="ObS7. Dezvoltarea  și modernizarea infrastructurii educaționale"/>
    <x v="17"/>
    <s v="Consolidarea capacității unităților de învățământ din Comuna Vâlcelele în vederea gestionării situației de pandemie generată de virusul SARS COV-2"/>
    <s v="Vâlcelele"/>
    <m/>
    <m/>
    <n v="52544"/>
    <s v="POIM; POS-P2; Buget local"/>
    <s v="post-consultare"/>
    <s v="DALI"/>
  </r>
  <r>
    <n v="290"/>
    <s v="DDs2. Creșterea calității locuirii și reducerea decalajelor dintre comunități"/>
    <m/>
    <s v="ObS8. Dezvoltarea și modernizarea serviciilor de sănătate"/>
    <x v="19"/>
    <m/>
    <m/>
    <m/>
    <m/>
    <m/>
    <m/>
    <m/>
    <m/>
  </r>
  <r>
    <n v="291"/>
    <s v="DDs2. Creșterea calității locuirii și reducerea decalajelor dintre comunități"/>
    <m/>
    <s v="ObS8. Dezvoltarea și modernizarea serviciilor de sănătate"/>
    <x v="20"/>
    <m/>
    <m/>
    <m/>
    <m/>
    <m/>
    <m/>
    <m/>
    <m/>
  </r>
  <r>
    <n v="292"/>
    <s v="DDs2. Creșterea calității locuirii și reducerea decalajelor dintre comunități"/>
    <m/>
    <s v="ObS9. Dezvoltarea și modernizarea serviciilor de îngrijire și protecție socială"/>
    <x v="21"/>
    <s v="Construcții locuințe sociale"/>
    <s v="Budești"/>
    <m/>
    <m/>
    <n v="10000000"/>
    <s v="Buget local"/>
    <s v="PDJ 2014 - 2020"/>
    <m/>
  </r>
  <r>
    <n v="293"/>
    <s v="DDs2. Creșterea calității locuirii și reducerea decalajelor dintre comunități"/>
    <m/>
    <s v="ObS9. Dezvoltarea și modernizarea serviciilor de îngrijire și protecție socială"/>
    <x v="21"/>
    <s v="Înființare centru de îngrijire copii tip ”after school” în com. Dorobanțu"/>
    <s v="Dorobanțu"/>
    <m/>
    <m/>
    <n v="1190588"/>
    <s v="Buget local"/>
    <s v="PDJ 2014 - 2020"/>
    <m/>
  </r>
  <r>
    <n v="294"/>
    <s v="DDs2. Creșterea calității locuirii și reducerea decalajelor dintre comunități"/>
    <m/>
    <s v="ObS9. Dezvoltarea și modernizarea serviciilor de îngrijire și protecție socială"/>
    <x v="21"/>
    <s v="Înfiinţare centru de pregătire după programul şcolar, com.Gălbinaşi, jud. Călăraşi"/>
    <s v="Gălbinași"/>
    <m/>
    <m/>
    <n v="1826086"/>
    <s v="Buget local"/>
    <s v="PDJ 2014 - 2020"/>
    <m/>
  </r>
  <r>
    <n v="295"/>
    <s v="DDs2. Creșterea calității locuirii și reducerea decalajelor dintre comunități"/>
    <m/>
    <s v="ObS9. Dezvoltarea și modernizarea serviciilor de îngrijire și protecție socială"/>
    <x v="21"/>
    <s v="Dotare Centru servicii sociale ”Sf. Ilie” Valea Stânii, com. Luica"/>
    <s v="Luica"/>
    <m/>
    <m/>
    <n v="2000000"/>
    <s v="POIDS-P4"/>
    <s v="PDJ 2014 - 2020"/>
    <m/>
  </r>
  <r>
    <n v="296"/>
    <s v="DDs2. Creșterea calității locuirii și reducerea decalajelor dintre comunități"/>
    <m/>
    <s v="ObS9. Dezvoltarea și modernizarea serviciilor de îngrijire și protecție socială"/>
    <x v="21"/>
    <s v="Centru de zi pentru copii aflați în situații de risc, com. Plătărești"/>
    <s v="Plătărești"/>
    <m/>
    <m/>
    <n v="900000"/>
    <s v="POIDS-P4"/>
    <s v="PDJ 2014 - 2020"/>
    <m/>
  </r>
  <r>
    <n v="297"/>
    <s v="DDs2. Creșterea calității locuirii și reducerea decalajelor dintre comunități"/>
    <m/>
    <s v="ObS9. Dezvoltarea și modernizarea serviciilor de îngrijire și protecție socială"/>
    <x v="21"/>
    <s v="Centru de zi pentru copii aflați în situații de risc, com. Vâlcelele"/>
    <s v="Vâlcelele"/>
    <m/>
    <m/>
    <n v="345674"/>
    <s v="POIDS-P4"/>
    <s v="PDJ 2014 - 2020"/>
    <m/>
  </r>
  <r>
    <n v="298"/>
    <s v="DDs2. Creșterea calității locuirii și reducerea decalajelor dintre comunități"/>
    <m/>
    <s v="ObS9. Dezvoltarea și modernizarea serviciilor de îngrijire și protecție socială"/>
    <x v="21"/>
    <s v="Înființare așezământ social"/>
    <s v="Căscioarele"/>
    <m/>
    <m/>
    <m/>
    <s v="POIDS-P4"/>
    <s v="post-consultare"/>
    <m/>
  </r>
  <r>
    <n v="299"/>
    <s v="DDs2. Creșterea calității locuirii și reducerea decalajelor dintre comunități"/>
    <m/>
    <s v="ObS9. Dezvoltarea și modernizarea serviciilor de îngrijire și protecție socială"/>
    <x v="21"/>
    <s v="Construirea de locuințe sociale (tip ANL)"/>
    <s v="Fundulea"/>
    <m/>
    <m/>
    <m/>
    <s v="Buget local"/>
    <s v="post-consultare"/>
    <m/>
  </r>
  <r>
    <n v="300"/>
    <s v="DDs2. Creșterea calității locuirii și reducerea decalajelor dintre comunități"/>
    <m/>
    <s v="ObS9. Dezvoltarea și modernizarea serviciilor de îngrijire și protecție socială"/>
    <x v="21"/>
    <s v="Înființare și dotare spălătorie socială"/>
    <s v="Fundulea"/>
    <m/>
    <m/>
    <m/>
    <s v="Parteneriat public-privat"/>
    <s v="post-consultare"/>
    <m/>
  </r>
  <r>
    <n v="301"/>
    <s v="DDs2. Creșterea calității locuirii și reducerea decalajelor dintre comunități"/>
    <m/>
    <s v="ObS9. Dezvoltarea și modernizarea serviciilor de îngrijire și protecție socială"/>
    <x v="21"/>
    <s v="Înființare și dotare centru rezidențial pentru îngrijit bătrânii și persoanele fără aparținători"/>
    <s v="Fundulea"/>
    <m/>
    <m/>
    <m/>
    <s v="Buget local"/>
    <s v="post-consultare"/>
    <m/>
  </r>
  <r>
    <n v="302"/>
    <s v="DDs2. Creșterea calității locuirii și reducerea decalajelor dintre comunități"/>
    <m/>
    <s v="ObS9. Dezvoltarea și modernizarea serviciilor de îngrijire și protecție socială"/>
    <x v="21"/>
    <s v="Înființare și dotare centru pentru victimele violenței în familie"/>
    <s v="Fundulea"/>
    <m/>
    <m/>
    <m/>
    <s v="Buget local"/>
    <s v="post-consultare"/>
    <m/>
  </r>
  <r>
    <n v="303"/>
    <s v="DDs2. Creșterea calității locuirii și reducerea decalajelor dintre comunități"/>
    <m/>
    <s v="ObS9. Dezvoltarea și modernizarea serviciilor de îngrijire și protecție socială"/>
    <x v="22"/>
    <s v="Generații: Trecut, Prezent, Viitor"/>
    <s v="Gurbănești"/>
    <m/>
    <m/>
    <s v="451.135,00 euro"/>
    <s v="POCU"/>
    <s v="post-consultare"/>
    <m/>
  </r>
  <r>
    <n v="304"/>
    <s v="DDs2. Creșterea calității locuirii și reducerea decalajelor dintre comunități"/>
    <m/>
    <s v="ObS9. Dezvoltarea și modernizarea serviciilor de îngrijire și protecție socială"/>
    <x v="21"/>
    <s v="Reabilitare Cămin Locuințe sociale Sărulești Gară"/>
    <s v="Sărulești"/>
    <m/>
    <m/>
    <m/>
    <s v="Buget local"/>
    <s v="post-consultare"/>
    <m/>
  </r>
  <r>
    <n v="305"/>
    <s v="DDs2. Creșterea calității locuirii și reducerea decalajelor dintre comunități"/>
    <m/>
    <s v="ObS9. Dezvoltarea și modernizarea serviciilor de îngrijire și protecție socială"/>
    <x v="21"/>
    <s v="Reabilitare bloc locuințe sociale"/>
    <s v="Sohatu"/>
    <m/>
    <m/>
    <m/>
    <s v="Buget local"/>
    <s v="post-consultare"/>
    <m/>
  </r>
  <r>
    <n v="306"/>
    <s v="DDs2. Creșterea calității locuirii și reducerea decalajelor dintre comunități"/>
    <m/>
    <s v="ObS9. Dezvoltarea și modernizarea serviciilor de îngrijire și protecție socială"/>
    <x v="21"/>
    <s v="Construire centru tineret în Orașul Lehliu Gară"/>
    <s v="Lehliu Gară"/>
    <m/>
    <m/>
    <m/>
    <s v="POR/2018/13/13.1/1/7 REGIUNI_x000a_CNI"/>
    <s v="post-consultare"/>
    <m/>
  </r>
  <r>
    <n v="307"/>
    <s v="DDs2. Creșterea calității locuirii și reducerea decalajelor dintre comunități"/>
    <m/>
    <s v="ObS9. Dezvoltarea și modernizarea serviciilor de îngrijire și protecție socială"/>
    <x v="21"/>
    <s v="Construire și dotare centru social de zi fără componentă rezidențială, pentru copii, vârstnici, pentru persoane adulte cu dizabilități și pentru alte categorii de persoane vulnerabile, în Orașul Lehliu Gară"/>
    <s v="Lehliu Gară"/>
    <m/>
    <m/>
    <m/>
    <s v="POR/2018/13/13.1/1/7 REGIUNI_x000a_CNI; POIDS-P4"/>
    <s v="post-consultare"/>
    <m/>
  </r>
  <r>
    <n v="308"/>
    <s v="DDs2. Creșterea calității locuirii și reducerea decalajelor dintre comunități"/>
    <m/>
    <s v="ObS9. Dezvoltarea și modernizarea serviciilor de îngrijire și protecție socială"/>
    <x v="21"/>
    <s v="Construire lucuințe ANL"/>
    <s v="Lehliu Gară"/>
    <m/>
    <m/>
    <m/>
    <s v="CNI"/>
    <s v="post-consultare"/>
    <m/>
  </r>
  <r>
    <n v="309"/>
    <s v="DDs2. Creșterea calității locuirii și reducerea decalajelor dintre comunități"/>
    <m/>
    <s v="ObS9. Dezvoltarea și modernizarea serviciilor de îngrijire și protecție socială"/>
    <x v="21"/>
    <s v="Construire centru de zi de socializare și petrecere a timpului liber pentru vârstnici"/>
    <s v="Lehliu Gară"/>
    <m/>
    <m/>
    <m/>
    <s v="CNI"/>
    <s v="post-consultare"/>
    <m/>
  </r>
  <r>
    <n v="310"/>
    <s v="DDs2. Creșterea calității locuirii și reducerea decalajelor dintre comunități"/>
    <m/>
    <s v="ObS9. Dezvoltarea și modernizarea serviciilor de îngrijire și protecție socială"/>
    <x v="21"/>
    <s v="Construcție de locuințe sociale în Municipiul Călărași"/>
    <s v="Călărași"/>
    <m/>
    <m/>
    <s v="5.000.000,00 euro"/>
    <s v="POR 2021-2017_x000a_Buget local"/>
    <s v="post-consultare"/>
    <m/>
  </r>
  <r>
    <n v="311"/>
    <s v="DDs2. Creșterea calității locuirii și reducerea decalajelor dintre comunități"/>
    <m/>
    <s v="ObS9. Dezvoltarea și modernizarea serviciilor de îngrijire și protecție socială"/>
    <x v="21"/>
    <s v="Promovarea incluziunii sociale prin înființarea unui club al pescarilor dunăreni în municipiul Călărași"/>
    <s v="Călărași"/>
    <m/>
    <m/>
    <s v="338.000,00 euro"/>
    <s v="POPAM 2014-2020; Buget local"/>
    <s v="post-consultare"/>
    <m/>
  </r>
  <r>
    <n v="312"/>
    <s v="DDs2. Creșterea calității locuirii și reducerea decalajelor dintre comunități"/>
    <m/>
    <s v="ObS9. Dezvoltarea și modernizarea serviciilor de îngrijire și protecție socială"/>
    <x v="22"/>
    <s v="Fii parte din comunitate! – Servicii integrate adresate comunităţii locale de romi din Curcani și Românești"/>
    <s v="Curcani"/>
    <m/>
    <m/>
    <s v="800.000,00 euro"/>
    <s v="Fondul Roman de Dezvoltare Sociala; POIDS-P8"/>
    <s v="post-consultare"/>
    <m/>
  </r>
  <r>
    <n v="313"/>
    <s v="DDs2. Creșterea calității locuirii și reducerea decalajelor dintre comunități"/>
    <m/>
    <s v="ObS10. Dezvoltarea infrastructurii culturale și de petrecere a timpului liber"/>
    <x v="23"/>
    <s v="Modernizare si reabilitare camin cultural"/>
    <s v="Crivăț"/>
    <m/>
    <m/>
    <n v="1521881.3"/>
    <s v="POR OS5.2 Axa 6"/>
    <s v="centralizator 2014 - 2020"/>
    <m/>
  </r>
  <r>
    <n v="314"/>
    <s v="DDs2. Creșterea calității locuirii și reducerea decalajelor dintre comunități"/>
    <m/>
    <s v="ObS10. Dezvoltarea infrastructurii culturale și de petrecere a timpului liber"/>
    <x v="23"/>
    <s v="Reabilitare Cămin Cultural Frăsinetul de Jos"/>
    <s v="Frăsinet"/>
    <m/>
    <m/>
    <m/>
    <s v="POR OS5.2 Axa 6"/>
    <s v="centralizator 2014 - 2020"/>
    <m/>
  </r>
  <r>
    <n v="315"/>
    <s v="DDs2. Creșterea calității locuirii și reducerea decalajelor dintre comunități"/>
    <m/>
    <s v="ObS10. Dezvoltarea infrastructurii culturale și de petrecere a timpului liber"/>
    <x v="23"/>
    <s v="Reabilitare Cămin cultural în satul N. Bălcescu, com. Al. Odobescu"/>
    <s v="Alexandru Obobescu"/>
    <m/>
    <m/>
    <n v="657000"/>
    <s v="POR OS5.2 Axa 6"/>
    <s v="PDJ 2014 - 2020"/>
    <m/>
  </r>
  <r>
    <n v="316"/>
    <s v="DDs2. Creșterea calității locuirii și reducerea decalajelor dintre comunități"/>
    <m/>
    <s v="ObS10. Dezvoltarea infrastructurii culturale și de petrecere a timpului liber"/>
    <x v="23"/>
    <s v="Dotare Cămin cultural în comuna Borcea"/>
    <s v="Borcea"/>
    <m/>
    <m/>
    <n v="200000"/>
    <s v="POR OS5.2 Axa 6"/>
    <s v="PDJ 2014 - 2020"/>
    <m/>
  </r>
  <r>
    <n v="317"/>
    <s v="DDs2. Creșterea calității locuirii și reducerea decalajelor dintre comunități"/>
    <m/>
    <s v="ObS10. Dezvoltarea infrastructurii culturale și de petrecere a timpului liber"/>
    <x v="23"/>
    <s v="Edificare Cămin cultural comuna Chirnogi"/>
    <s v="Chirnogi"/>
    <m/>
    <m/>
    <n v="2192485"/>
    <s v="POR OS5.2 Axa 6"/>
    <s v="PDJ 2014 - 2020"/>
    <m/>
  </r>
  <r>
    <n v="318"/>
    <s v="DDs2. Creșterea calității locuirii și reducerea decalajelor dintre comunități"/>
    <m/>
    <s v="ObS10. Dezvoltarea infrastructurii culturale și de petrecere a timpului liber"/>
    <x v="23"/>
    <s v="Reabilitare Cămin Cultural, comuna Ciocănești"/>
    <s v="Ciocănești"/>
    <m/>
    <m/>
    <n v="1859782"/>
    <s v="POR OS5.2 Axa 6"/>
    <s v="PDJ 2014 - 2020"/>
    <m/>
  </r>
  <r>
    <n v="319"/>
    <s v="DDs2. Creșterea calității locuirii și reducerea decalajelor dintre comunități"/>
    <m/>
    <s v="ObS10. Dezvoltarea infrastructurii culturale și de petrecere a timpului liber"/>
    <x v="23"/>
    <s v="Reabilitare şi modernizare Cămin cultural, comuna Curcani"/>
    <s v="Curcani"/>
    <m/>
    <m/>
    <n v="1500000"/>
    <s v="POR OS5.2 Axa 6"/>
    <s v="consultare online"/>
    <m/>
  </r>
  <r>
    <n v="320"/>
    <s v="DDs2. Creșterea calității locuirii și reducerea decalajelor dintre comunități"/>
    <m/>
    <s v="ObS10. Dezvoltarea infrastructurii culturale și de petrecere a timpului liber"/>
    <x v="23"/>
    <s v="Reabilitare și modernizare Cămin Cultural"/>
    <s v="Gurbănești"/>
    <m/>
    <m/>
    <n v="1194677"/>
    <s v="POR OS5.2 Axa 6"/>
    <s v="PDJ 2014 - 2020"/>
    <m/>
  </r>
  <r>
    <n v="321"/>
    <s v="DDs2. Creșterea calității locuirii și reducerea decalajelor dintre comunități"/>
    <m/>
    <s v="ObS10. Dezvoltarea infrastructurii culturale și de petrecere a timpului liber"/>
    <x v="23"/>
    <s v="Extindere și modernizare Cămin cultural în satul Mitreni"/>
    <s v="Mitreni"/>
    <m/>
    <m/>
    <n v="1765773"/>
    <s v="POR OS5.2 Axa 6"/>
    <s v="PDJ 2014 - 2020"/>
    <m/>
  </r>
  <r>
    <n v="322"/>
    <s v="DDs2. Creșterea calității locuirii și reducerea decalajelor dintre comunități"/>
    <m/>
    <s v="ObS10. Dezvoltarea infrastructurii culturale și de petrecere a timpului liber"/>
    <x v="23"/>
    <s v="Construire camin cultural în com. Radovanu"/>
    <s v="Radovanu"/>
    <m/>
    <m/>
    <n v="1648523"/>
    <s v="POR OS5.2 Axa 6"/>
    <s v="PDJ 2014 - 2020"/>
    <m/>
  </r>
  <r>
    <n v="323"/>
    <s v="DDs2. Creșterea calității locuirii și reducerea decalajelor dintre comunități"/>
    <m/>
    <s v="ObS10. Dezvoltarea infrastructurii culturale și de petrecere a timpului liber"/>
    <x v="23"/>
    <s v="Renovarea, modernizarea și dotarea Căminului Cultural Progresu"/>
    <s v="Sohatu"/>
    <m/>
    <m/>
    <n v="1569767"/>
    <s v="POR OS5.2 Axa 6"/>
    <s v="PDJ 2014 - 2020; post-consultare"/>
    <m/>
  </r>
  <r>
    <n v="324"/>
    <s v="DDs2. Creșterea calității locuirii și reducerea decalajelor dintre comunități"/>
    <m/>
    <s v="ObS10. Dezvoltarea infrastructurii culturale și de petrecere a timpului liber"/>
    <x v="23"/>
    <s v="Renovarea, modernizare și dotarea Căminului Cultural Sohatu"/>
    <s v="Sohatu"/>
    <m/>
    <m/>
    <n v="1547123"/>
    <s v="POR OS5.2 Axa 6"/>
    <s v="PDJ 2014 - 2020; post-consultare"/>
    <m/>
  </r>
  <r>
    <n v="325"/>
    <s v="DDs2. Creșterea calității locuirii și reducerea decalajelor dintre comunități"/>
    <m/>
    <s v="ObS10. Dezvoltarea infrastructurii culturale și de petrecere a timpului liber"/>
    <x v="23"/>
    <s v="Înființare parc în Oltina"/>
    <s v="Unirea"/>
    <m/>
    <m/>
    <m/>
    <s v="Buget local; PNRR-I22"/>
    <s v="centralizator 2014 - 2020"/>
    <m/>
  </r>
  <r>
    <n v="326"/>
    <s v="DDs2. Creșterea calității locuirii și reducerea decalajelor dintre comunități"/>
    <m/>
    <s v="ObS10. Dezvoltarea infrastructurii culturale și de petrecere a timpului liber"/>
    <x v="23"/>
    <s v="Reamenajare Parc comunal şi realizare de noi spaţii verzi, în comuna Curcani"/>
    <s v="Curcani"/>
    <m/>
    <m/>
    <n v="717800"/>
    <s v="PNRR-PI22"/>
    <s v="PDJ 2014 - 2020"/>
    <m/>
  </r>
  <r>
    <n v="327"/>
    <s v="DDs2. Creșterea calității locuirii și reducerea decalajelor dintre comunități"/>
    <m/>
    <s v="ObS10. Dezvoltarea infrastructurii culturale și de petrecere a timpului liber"/>
    <x v="23"/>
    <s v="Amenajare clădire existentă pentru facilități de agrement și pescuit în com. Ciocănești"/>
    <s v="Ciocănești"/>
    <m/>
    <m/>
    <n v="447000"/>
    <s v="POR OS5.2 Axa 6"/>
    <s v="PDJ 2014 - 2020"/>
    <m/>
  </r>
  <r>
    <n v="328"/>
    <s v="DDs2. Creșterea calității locuirii și reducerea decalajelor dintre comunități"/>
    <m/>
    <s v="ObS10. Dezvoltarea infrastructurii culturale și de petrecere a timpului liber"/>
    <x v="23"/>
    <s v="Înfiinţare aşezăminte culturale"/>
    <s v="Grădiștea"/>
    <m/>
    <m/>
    <n v="1569767"/>
    <s v="POR OS5.2 Axa 6"/>
    <s v="PDJ 2014 - 2020"/>
    <m/>
  </r>
  <r>
    <n v="329"/>
    <s v="DDs2. Creșterea calității locuirii și reducerea decalajelor dintre comunități"/>
    <m/>
    <s v="ObS10. Dezvoltarea infrastructurii culturale și de petrecere a timpului liber"/>
    <x v="23"/>
    <s v="Realizarea de monumente culturale – statuie Matei Basarab"/>
    <s v="Plătărești"/>
    <m/>
    <m/>
    <n v="90000"/>
    <s v="POR OS5.2 Axa 6"/>
    <s v="PDJ 2014 - 2020"/>
    <m/>
  </r>
  <r>
    <n v="330"/>
    <s v="DDs2. Creșterea calității locuirii și reducerea decalajelor dintre comunități"/>
    <m/>
    <s v="ObS10. Dezvoltarea infrastructurii culturale și de petrecere a timpului liber"/>
    <x v="23"/>
    <s v="Amenajare bază sportivă în satul Gălăţui, com.Al. Odobescu"/>
    <s v="Alexandru Obobescu"/>
    <m/>
    <m/>
    <n v="464200"/>
    <s v="PNS2021-2027, Buget local; CNI"/>
    <s v="PDJ 2014 - 2020"/>
    <m/>
  </r>
  <r>
    <n v="331"/>
    <s v="DDs2. Creșterea calității locuirii și reducerea decalajelor dintre comunități"/>
    <m/>
    <s v="ObS10. Dezvoltarea infrastructurii culturale și de petrecere a timpului liber"/>
    <x v="23"/>
    <s v="Bază sportivă"/>
    <s v="Belciugatele"/>
    <m/>
    <m/>
    <n v="1800000"/>
    <s v="PNS2021-2027, Buget local; CNI"/>
    <s v="PDJ 2014 - 2020"/>
    <m/>
  </r>
  <r>
    <n v="332"/>
    <s v="DDs2. Creșterea calității locuirii și reducerea decalajelor dintre comunități"/>
    <m/>
    <s v="ObS10. Dezvoltarea infrastructurii culturale și de petrecere a timpului liber"/>
    <x v="23"/>
    <s v="Bază sportivă, Gâldău"/>
    <s v="Jegălia"/>
    <m/>
    <m/>
    <m/>
    <s v="PNS2021-2027, Buget local; CNI"/>
    <s v="centralizator 2014 - 2020"/>
    <m/>
  </r>
  <r>
    <n v="333"/>
    <s v="DDs2. Creșterea calității locuirii și reducerea decalajelor dintre comunități"/>
    <m/>
    <s v="ObS10. Dezvoltarea infrastructurii culturale și de petrecere a timpului liber"/>
    <x v="23"/>
    <s v="Reabilitare bază sportivă, com. Curcani"/>
    <s v="Curcani"/>
    <m/>
    <m/>
    <n v="1100000"/>
    <s v="PNS2021-2027, Buget local; CNI"/>
    <s v="PDJ 2014 - 2020"/>
    <m/>
  </r>
  <r>
    <n v="334"/>
    <s v="DDs2. Creșterea calității locuirii și reducerea decalajelor dintre comunități"/>
    <m/>
    <s v="ObS10. Dezvoltarea infrastructurii culturale și de petrecere a timpului liber"/>
    <x v="23"/>
    <s v="Construire Sală de sport, com. Curcani"/>
    <s v="Curcani"/>
    <m/>
    <m/>
    <n v="1400000"/>
    <s v="PNS2021-2027, Buget local; CNI"/>
    <s v="PDJ 2014 - 2020"/>
    <m/>
  </r>
  <r>
    <n v="335"/>
    <s v="DDs2. Creșterea calității locuirii și reducerea decalajelor dintre comunități"/>
    <m/>
    <s v="ObS10. Dezvoltarea infrastructurii culturale și de petrecere a timpului liber"/>
    <x v="23"/>
    <s v="Amenajare teren sport, clădire vestiare în sat Frumușani"/>
    <s v="Frumușani"/>
    <m/>
    <m/>
    <n v="3563748"/>
    <s v="PNS2021-2027, Buget local; CNI"/>
    <s v="PDJ 2014 - 2020"/>
    <m/>
  </r>
  <r>
    <n v="336"/>
    <s v="DDs2. Creșterea calității locuirii și reducerea decalajelor dintre comunități"/>
    <m/>
    <s v="ObS10. Dezvoltarea infrastructurii culturale și de petrecere a timpului liber"/>
    <x v="23"/>
    <s v="Modernizare bază sportivă în comuna Grădiştea, jud. Călăraşi"/>
    <s v="Grădiștea"/>
    <m/>
    <m/>
    <n v="12592975"/>
    <s v="PNS2021-2027, Buget local; CNI"/>
    <s v="PDJ 2014 - 2020"/>
    <s v="SF/PT"/>
  </r>
  <r>
    <n v="337"/>
    <s v="DDs2. Creșterea calității locuirii și reducerea decalajelor dintre comunități"/>
    <m/>
    <s v="ObS10. Dezvoltarea infrastructurii culturale și de petrecere a timpului liber"/>
    <x v="23"/>
    <s v="Amenajare bază sportivă multifuncțională în satul Mitreni"/>
    <s v="Mitreni"/>
    <m/>
    <m/>
    <n v="300000"/>
    <s v="PNS2021-2027, Buget local; CNI"/>
    <s v="PDJ 2014 - 2020"/>
    <s v="intenție"/>
  </r>
  <r>
    <n v="338"/>
    <s v="DDs2. Creșterea calității locuirii și reducerea decalajelor dintre comunități"/>
    <m/>
    <s v="ObS10. Dezvoltarea infrastructurii culturale și de petrecere a timpului liber"/>
    <x v="23"/>
    <s v="Teren sport și miniparc în zona Tantava, com. Vasilați"/>
    <s v="Vasilați"/>
    <m/>
    <m/>
    <n v="440000"/>
    <s v="PNRR-PI22"/>
    <s v="PDJ 2014 - 2020"/>
    <m/>
  </r>
  <r>
    <n v="339"/>
    <s v="DDs2. Creșterea calității locuirii și reducerea decalajelor dintre comunități"/>
    <m/>
    <s v="ObS10. Dezvoltarea infrastructurii culturale și de petrecere a timpului liber"/>
    <x v="23"/>
    <s v="Construire sala educație fizică la Școala Gimnazială ”Florența Albu”, com. Vâlcelele"/>
    <s v="Vâlcelele"/>
    <m/>
    <m/>
    <n v="1540000"/>
    <s v="PNS2021-2027; Buget local; CNI"/>
    <s v="PDJ 2014 - 2020"/>
    <m/>
  </r>
  <r>
    <n v="340"/>
    <s v="DDs2. Creșterea calității locuirii și reducerea decalajelor dintre comunități"/>
    <m/>
    <s v="ObS10. Dezvoltarea infrastructurii culturale și de petrecere a timpului liber"/>
    <x v="23"/>
    <s v="Bază sportivă cu teren de handbal în cadrul Școlii gimnaziale din com Vlad Țepeș"/>
    <s v="Vâlcelele"/>
    <m/>
    <m/>
    <n v="2000000"/>
    <s v="PNS2021-2027, Buget local; CNI"/>
    <s v="PDJ 2014 - 2020"/>
    <m/>
  </r>
  <r>
    <n v="341"/>
    <s v="DDs2. Creșterea calității locuirii și reducerea decalajelor dintre comunități"/>
    <m/>
    <s v="ObS10. Dezvoltarea infrastructurii culturale și de petrecere a timpului liber"/>
    <x v="23"/>
    <s v="Construcţie sală de educaţie fizică la şcoala cu clase I-VIII &quot;Florenţa Albu&quot;, Comuna Vîlcelele, judeţul Călăraşi"/>
    <s v="Vâlcelele"/>
    <m/>
    <m/>
    <n v="1575000"/>
    <s v="PNS2021-2027; Buget local; CNI"/>
    <s v="PDJ 2014 - 2020"/>
    <m/>
  </r>
  <r>
    <n v="342"/>
    <s v="DDs2. Creșterea calității locuirii și reducerea decalajelor dintre comunități"/>
    <m/>
    <s v="ObS10. Dezvoltarea infrastructurii culturale și de petrecere a timpului liber"/>
    <x v="23"/>
    <s v="Restaurare monumente istorice din mun. Oltenița"/>
    <s v="Oltenița"/>
    <m/>
    <m/>
    <n v="225000"/>
    <s v="POR OS5.1 Axa 6"/>
    <s v="PDJ 2014 - 2020"/>
    <m/>
  </r>
  <r>
    <n v="343"/>
    <s v="DDs2. Creșterea calității locuirii și reducerea decalajelor dintre comunități"/>
    <m/>
    <s v="ObS10. Dezvoltarea infrastructurii culturale și de petrecere a timpului liber"/>
    <x v="23"/>
    <s v="Construcție sala de sport"/>
    <s v="Căscioarele"/>
    <m/>
    <m/>
    <m/>
    <s v="PNS2021-2027, Buget local; CNI"/>
    <s v="post-consultare"/>
    <m/>
  </r>
  <r>
    <n v="344"/>
    <s v="DDs2. Creșterea calității locuirii și reducerea decalajelor dintre comunități"/>
    <m/>
    <s v="ObS10. Dezvoltarea infrastructurii culturale și de petrecere a timpului liber"/>
    <x v="23"/>
    <s v="Înființare parc ”Regele Carol I”"/>
    <s v="Dor Mărunt"/>
    <m/>
    <m/>
    <s v="200.000,00 euro"/>
    <s v="PNRR-PI22"/>
    <s v="Adresa UAT nr. 6546/04.10.2020; post-consultare"/>
    <m/>
  </r>
  <r>
    <n v="345"/>
    <s v="DDs2. Creșterea calității locuirii și reducerea decalajelor dintre comunități"/>
    <m/>
    <s v="ObS10. Dezvoltarea infrastructurii culturale și de petrecere a timpului liber"/>
    <x v="23"/>
    <s v="Extindere parc ”Valea Gerului”"/>
    <s v="Dor Mărunt"/>
    <m/>
    <m/>
    <s v="430.000,00 euro"/>
    <s v="PNRR-PI22"/>
    <s v="Adresa UAT nr. 6546/04.10.2020; post-consultare"/>
    <m/>
  </r>
  <r>
    <n v="346"/>
    <s v="DDs2. Creșterea calității locuirii și reducerea decalajelor dintre comunități"/>
    <m/>
    <s v="ObS10. Dezvoltarea infrastructurii culturale și de petrecere a timpului liber"/>
    <x v="23"/>
    <s v="Înființare parc tematic piscicol"/>
    <s v="Chirnogi"/>
    <m/>
    <m/>
    <s v="365.000,00 euro"/>
    <s v="POPAM"/>
    <s v="post-consultare"/>
    <m/>
  </r>
  <r>
    <n v="347"/>
    <s v="DDs2. Creșterea calității locuirii și reducerea decalajelor dintre comunități"/>
    <m/>
    <s v="ObS10. Dezvoltarea infrastructurii culturale și de petrecere a timpului liber"/>
    <x v="23"/>
    <s v="Construire și dotare centru cultural memorialistic"/>
    <s v="Chirnogi"/>
    <m/>
    <m/>
    <s v="600.000,00 euro"/>
    <s v="CNI; POR OS5.2 Axa 6"/>
    <s v="post-consultare"/>
    <m/>
  </r>
  <r>
    <n v="348"/>
    <s v="DDs2. Creșterea calității locuirii și reducerea decalajelor dintre comunități"/>
    <m/>
    <s v="ObS10. Dezvoltarea infrastructurii culturale și de petrecere a timpului liber"/>
    <x v="23"/>
    <s v="Înființare și dotare parc pentru Orașul Fundulea"/>
    <s v="Fundulea"/>
    <m/>
    <m/>
    <m/>
    <s v="PNRR-PI22"/>
    <s v="post-consultare"/>
    <m/>
  </r>
  <r>
    <n v="349"/>
    <s v="DDs2. Creșterea calității locuirii și reducerea decalajelor dintre comunități"/>
    <m/>
    <s v="ObS10. Dezvoltarea infrastructurii culturale și de petrecere a timpului liber"/>
    <x v="23"/>
    <s v="Înființare și dotare parc pentru Satul Gostilele"/>
    <s v="Fundulea"/>
    <m/>
    <m/>
    <m/>
    <s v="PNRR-PI22"/>
    <s v="post-consultare"/>
    <m/>
  </r>
  <r>
    <n v="350"/>
    <s v="DDs2. Creșterea calității locuirii și reducerea decalajelor dintre comunități"/>
    <m/>
    <s v="ObS10. Dezvoltarea infrastructurii culturale și de petrecere a timpului liber"/>
    <x v="23"/>
    <s v="Amenajare parc și loc de joacă"/>
    <s v="Lupsanu"/>
    <m/>
    <m/>
    <s v="32.00,00 euro"/>
    <s v="PNRR-PI22"/>
    <s v="post-consultare"/>
    <m/>
  </r>
  <r>
    <n v="351"/>
    <s v="DDs2. Creșterea calității locuirii și reducerea decalajelor dintre comunități"/>
    <m/>
    <s v="ObS10. Dezvoltarea infrastructurii culturale și de petrecere a timpului liber"/>
    <x v="23"/>
    <s v="Amenajare complex sportiv în Comuna Tămădau Mare"/>
    <s v="Tămădau Mare"/>
    <m/>
    <m/>
    <s v="1.343.321,24 euro"/>
    <s v="PNS2021-2027, Buget local; CNI"/>
    <s v="post-consultare"/>
    <m/>
  </r>
  <r>
    <n v="352"/>
    <s v="DDs2. Creșterea calității locuirii și reducerea decalajelor dintre comunități"/>
    <m/>
    <s v="ObS10. Dezvoltarea infrastructurii culturale și de petrecere a timpului liber"/>
    <x v="23"/>
    <s v="Construire și dotare sală de sport"/>
    <s v="Șoldanu"/>
    <m/>
    <m/>
    <s v="2349437,14 euro"/>
    <s v="PNS2021-2027, Buget local; CNI"/>
    <s v="post-consultare"/>
    <m/>
  </r>
  <r>
    <n v="353"/>
    <s v="DDs2. Creșterea calității locuirii și reducerea decalajelor dintre comunități"/>
    <m/>
    <s v="ObS10. Dezvoltarea infrastructurii culturale și de petrecere a timpului liber"/>
    <x v="23"/>
    <s v="Modernizare, dotare și reabilitare Cămin Cultural în Comuna Vâlcelele"/>
    <s v="Vâlcelele"/>
    <m/>
    <m/>
    <s v="88.331,00 euro"/>
    <s v="POR OS5.2 Axa 6"/>
    <s v="post-consultare"/>
    <s v="intentie"/>
  </r>
  <r>
    <n v="354"/>
    <s v="DDs2. Creșterea calității locuirii și reducerea decalajelor dintre comunități"/>
    <m/>
    <s v="ObS10. Dezvoltarea infrastructurii culturale și de petrecere a timpului liber"/>
    <x v="23"/>
    <s v="Amenajare și dotare teren de sport și loc de joacă pentru copii în incinta Școlii gimnaziale &quot;Florența Albu&quot;, Vâlcelele"/>
    <s v="Vâlcelele"/>
    <m/>
    <m/>
    <s v="94.494,00 euro"/>
    <s v="PNS2021-2027, Buget local; CNI"/>
    <s v="post-consultare"/>
    <s v="intentie"/>
  </r>
  <r>
    <n v="355"/>
    <s v="DDs2. Creșterea calității locuirii și reducerea decalajelor dintre comunități"/>
    <m/>
    <s v="ObS10. Dezvoltarea infrastructurii culturale și de petrecere a timpului liber"/>
    <x v="23"/>
    <s v="Construcția unor terenuri de sport sintetice"/>
    <s v="Luica"/>
    <m/>
    <m/>
    <m/>
    <s v="PNS2021-2027, Buget local; CNI"/>
    <s v="post-consultare"/>
    <m/>
  </r>
  <r>
    <n v="356"/>
    <s v="DDs2. Creșterea calității locuirii și reducerea decalajelor dintre comunități"/>
    <m/>
    <s v="ObS10. Dezvoltarea infrastructurii culturale și de petrecere a timpului liber"/>
    <x v="23"/>
    <s v="Reabilitare Cămin Cultural"/>
    <s v="Luica"/>
    <m/>
    <m/>
    <m/>
    <s v="POR OS5.2 Axa 6"/>
    <s v="post-consultare"/>
    <m/>
  </r>
  <r>
    <n v="357"/>
    <s v="DDs2. Creșterea calității locuirii și reducerea decalajelor dintre comunități"/>
    <m/>
    <s v="ObS10. Dezvoltarea infrastructurii culturale și de petrecere a timpului liber"/>
    <x v="23"/>
    <s v="Înființare teren de sport sintetic în Sat Solacolu"/>
    <s v="Sărulești"/>
    <m/>
    <m/>
    <m/>
    <s v="PNS2021-2027, Buget local; CNI"/>
    <s v="post-consultare"/>
    <m/>
  </r>
  <r>
    <n v="358"/>
    <s v="DDs2. Creșterea calității locuirii și reducerea decalajelor dintre comunități"/>
    <m/>
    <s v="ObS10. Dezvoltarea infrastructurii culturale și de petrecere a timpului liber"/>
    <x v="23"/>
    <s v="Realizare Bază sportivă Progresu"/>
    <s v="Sohatu"/>
    <m/>
    <m/>
    <m/>
    <s v="PNS2021-2027, Buget local; CNI"/>
    <s v="post-consultare"/>
    <m/>
  </r>
  <r>
    <n v="359"/>
    <s v="DDs2. Creșterea calității locuirii și reducerea decalajelor dintre comunități"/>
    <m/>
    <s v="ObS10. Dezvoltarea infrastructurii culturale și de petrecere a timpului liber"/>
    <x v="23"/>
    <s v="Construire de Slaă de Sport Școlară, proiect tip, comuna Vlad Țepeș, județul Călărași"/>
    <s v="Vlad Țepeș"/>
    <m/>
    <m/>
    <m/>
    <s v="PNS2021-2027, Buget local; CNI"/>
    <s v="post-consultare"/>
    <m/>
  </r>
  <r>
    <n v="360"/>
    <s v="DDs2. Creșterea calității locuirii și reducerea decalajelor dintre comunități"/>
    <m/>
    <s v="ObS10. Dezvoltarea infrastructurii culturale și de petrecere a timpului liber"/>
    <x v="23"/>
    <s v="Construire Complex Sportiv, Comuna Vlad Țepeș, județul Călărași"/>
    <s v="Vlad Țepeș"/>
    <m/>
    <m/>
    <s v="1.573.021,20 euro"/>
    <s v="PNS2021-2027, Buget local; CNI"/>
    <s v="post-consultare"/>
    <m/>
  </r>
  <r>
    <n v="361"/>
    <s v="DDs2. Creșterea calității locuirii și reducerea decalajelor dintre comunități"/>
    <m/>
    <s v="ObS10. Dezvoltarea infrastructurii culturale și de petrecere a timpului liber"/>
    <x v="23"/>
    <s v="Reabilitare, modernizare și dotare Cămin Cultural, comuna Vlad Țepeș, județul Călărași"/>
    <s v="Vlad Țepeș"/>
    <m/>
    <m/>
    <n v="758598.57"/>
    <s v="POR OS5.2 Axa 6"/>
    <s v="post-consultare"/>
    <m/>
  </r>
  <r>
    <n v="362"/>
    <s v="DDs2. Creșterea calității locuirii și reducerea decalajelor dintre comunități"/>
    <m/>
    <s v="ObS10. Dezvoltarea infrastructurii culturale și de petrecere a timpului liber"/>
    <x v="23"/>
    <s v="Reabilitarea și modernizarea celor două parcuri existente din Comuna Vlad Țepeș, județul Călărași"/>
    <s v="Vlad Țepeș"/>
    <m/>
    <m/>
    <m/>
    <s v="PNRR-PI22"/>
    <s v="post-consultare"/>
    <m/>
  </r>
  <r>
    <n v="363"/>
    <s v="DDs2. Creșterea calității locuirii și reducerea decalajelor dintre comunități"/>
    <m/>
    <s v="ObS10. Dezvoltarea infrastructurii culturale și de petrecere a timpului liber"/>
    <x v="23"/>
    <s v="Construirea/extinderea/modernizarea/reabilitarea parcurilor, scuaruri, alte zone cu spații verzi, inclusiv construirea/ extinderea/ modernizarea/ reabilitarea facilități, pergole, alei și a locurilor de joacă pentru copii în Orașul Lehliu Gară, Razvani și Buzoieni"/>
    <s v="Lehliu Gară"/>
    <m/>
    <m/>
    <m/>
    <s v="POR/2018/13/13.1/1/7 REGIUNI; CNI; POR OS5.1 Axa 6"/>
    <s v="post-consultare"/>
    <m/>
  </r>
  <r>
    <n v="364"/>
    <s v="DDs2. Creșterea calității locuirii și reducerea decalajelor dintre comunități"/>
    <m/>
    <s v="ObS10. Dezvoltarea infrastructurii culturale și de petrecere a timpului liber"/>
    <x v="23"/>
    <s v="Construire și dotare cămin cultural în Orașul Lehliu Gară, sat Razvani"/>
    <s v="Lehliu Gară"/>
    <m/>
    <m/>
    <m/>
    <s v="CNI; POR OS5.1 Axa 6"/>
    <s v="post-consultare"/>
    <m/>
  </r>
  <r>
    <n v="365"/>
    <s v="DDs2. Creșterea calității locuirii și reducerea decalajelor dintre comunități"/>
    <m/>
    <s v="ObS10. Dezvoltarea infrastructurii culturale și de petrecere a timpului liber"/>
    <x v="23"/>
    <s v="Construire bază sportivă Tip 1"/>
    <s v="Lehliu Gară"/>
    <m/>
    <m/>
    <s v="1.393.000,00 euro"/>
    <s v="CNI; POR OS4.2 Axa 5"/>
    <s v="post-consultare"/>
    <m/>
  </r>
  <r>
    <n v="366"/>
    <s v="DDs2. Creșterea calității locuirii și reducerea decalajelor dintre comunități"/>
    <m/>
    <s v="ObS10. Dezvoltarea infrastructurii culturale și de petrecere a timpului liber"/>
    <x v="23"/>
    <s v="Sală de sport, Oraș Lehliu Gară, bază sportivă &quot;Victoria&quot;"/>
    <s v="Lehliu Gară"/>
    <m/>
    <m/>
    <m/>
    <s v="CNI; POR OS4.2 Axa 5"/>
    <s v="post-consultare"/>
    <m/>
  </r>
  <r>
    <n v="367"/>
    <s v="DDs2. Creșterea calității locuirii și reducerea decalajelor dintre comunități"/>
    <m/>
    <s v="ObS10. Dezvoltarea infrastructurii culturale și de petrecere a timpului liber"/>
    <x v="23"/>
    <s v="Construire patinuar artificial în Orașul Lehliu Gară, sat Razvani"/>
    <s v="Lehliu Gară"/>
    <m/>
    <m/>
    <m/>
    <s v="CNI; POR OS5.1 Axa 6"/>
    <s v="post-consultare"/>
    <m/>
  </r>
  <r>
    <n v="368"/>
    <s v="DDs2. Creșterea calității locuirii și reducerea decalajelor dintre comunități"/>
    <m/>
    <s v="ObS10. Dezvoltarea infrastructurii culturale și de petrecere a timpului liber"/>
    <x v="23"/>
    <s v="Construire sală de sport"/>
    <s v="Mânăstirea"/>
    <m/>
    <m/>
    <m/>
    <s v="PNS2021-2027, Buget local; CNI"/>
    <s v="post-consultare"/>
    <m/>
  </r>
  <r>
    <n v="369"/>
    <s v="DDs2. Creșterea calității locuirii și reducerea decalajelor dintre comunități"/>
    <m/>
    <s v="ObS10. Dezvoltarea infrastructurii culturale și de petrecere a timpului liber"/>
    <x v="23"/>
    <s v="Construire bazin inot"/>
    <s v="Mânăstirea"/>
    <m/>
    <m/>
    <m/>
    <s v="PNS2021-2027; Buget local; CNI"/>
    <s v="post-consultare"/>
    <m/>
  </r>
  <r>
    <n v="370"/>
    <s v="DDs2. Creșterea calității locuirii și reducerea decalajelor dintre comunități"/>
    <m/>
    <s v="ObS10. Dezvoltarea infrastructurii culturale și de petrecere a timpului liber"/>
    <x v="23"/>
    <s v="Construire caămin cultural Sat Sultana"/>
    <s v="Mânăstirea"/>
    <m/>
    <m/>
    <m/>
    <s v="POR OS5.2 Axa 6"/>
    <s v="post-consultare"/>
    <m/>
  </r>
  <r>
    <n v="371"/>
    <s v="DDs2. Creșterea calității locuirii și reducerea decalajelor dintre comunități"/>
    <m/>
    <s v="ObS10. Dezvoltarea infrastructurii culturale și de petrecere a timpului liber"/>
    <x v="23"/>
    <s v="Construire sală de evenimente sociale Sat Coconi"/>
    <s v="Mânăstirea"/>
    <m/>
    <m/>
    <m/>
    <s v="POR OS5.2 Axa 6"/>
    <s v="post-consultare"/>
    <m/>
  </r>
  <r>
    <n v="372"/>
    <s v="DDs2. Creșterea calității locuirii și reducerea decalajelor dintre comunități"/>
    <m/>
    <s v="ObS10. Dezvoltarea infrastructurii culturale și de petrecere a timpului liber"/>
    <x v="23"/>
    <s v="Construire teren de sport în Sat Coconi"/>
    <s v="Mânăstirea"/>
    <m/>
    <m/>
    <m/>
    <s v="PNS2021-2027, Buget local; CNI"/>
    <s v="post-consultare"/>
    <m/>
  </r>
  <r>
    <n v="373"/>
    <s v="DDs2. Creșterea calității locuirii și reducerea decalajelor dintre comunități"/>
    <m/>
    <s v="ObS10. Dezvoltarea infrastructurii culturale și de petrecere a timpului liber"/>
    <x v="23"/>
    <s v="Înființare locuri de joacă pentru copii"/>
    <s v="Mânăstirea"/>
    <m/>
    <m/>
    <m/>
    <s v="POR OS5.2 Axa 6"/>
    <s v="post-consultare"/>
    <m/>
  </r>
  <r>
    <n v="374"/>
    <s v="DDs2. Creșterea calității locuirii și reducerea decalajelor dintre comunități"/>
    <m/>
    <s v="ObS10. Dezvoltarea infrastructurii culturale și de petrecere a timpului liber"/>
    <x v="23"/>
    <s v="Înființare parc de agrement"/>
    <s v="Mânăstirea"/>
    <m/>
    <m/>
    <m/>
    <s v="PNRR-PI22"/>
    <s v="post-consultare"/>
    <m/>
  </r>
  <r>
    <n v="375"/>
    <s v="DDs2. Creșterea calității locuirii și reducerea decalajelor dintre comunități"/>
    <m/>
    <s v="ObS10. Dezvoltarea infrastructurii culturale și de petrecere a timpului liber"/>
    <x v="23"/>
    <s v="Înființare centru pentru activități educative și culturale în Cartierul Livada"/>
    <s v="Călărași"/>
    <m/>
    <m/>
    <s v="491.000,00 euro"/>
    <s v="POR 2014-2020, 4.3._x000a_Buget local; POR OS5.1 Axa 6"/>
    <s v="post-consultare"/>
    <m/>
  </r>
  <r>
    <n v="376"/>
    <s v="DDs2. Creșterea calității locuirii și reducerea decalajelor dintre comunități"/>
    <m/>
    <s v="ObS10. Dezvoltarea infrastructurii culturale și de petrecere a timpului liber"/>
    <x v="23"/>
    <s v="Înființare baze sportive multifuncționale în Municipiul Călărași"/>
    <s v="Călărași"/>
    <m/>
    <m/>
    <s v="700.000,00 euro"/>
    <s v="PNS2021-2027, Buget local; CNI"/>
    <s v="post-consultare"/>
    <m/>
  </r>
  <r>
    <n v="377"/>
    <s v="DDs2. Creșterea calității locuirii și reducerea decalajelor dintre comunități"/>
    <m/>
    <s v="ObS10. Dezvoltarea infrastructurii culturale și de petrecere a timpului liber"/>
    <x v="23"/>
    <s v="Regenerarea spațiului urban în cartierele rezidențiale din Municipiul Călărași (amenajarea spațiilor verzi, recreative și a celor adiacente din cartiere)"/>
    <s v="Călărași"/>
    <m/>
    <m/>
    <s v="8.136.964,35 euro"/>
    <s v="POR 2021-2027_x000a_Buget local"/>
    <s v="post-consultare"/>
    <m/>
  </r>
  <r>
    <n v="378"/>
    <s v="DDs2. Creșterea calității locuirii și reducerea decalajelor dintre comunități"/>
    <m/>
    <s v="ObS10. Dezvoltarea infrastructurii culturale și de petrecere a timpului liber"/>
    <x v="23"/>
    <s v="Modernizare stadion Navrom"/>
    <s v="Călărași"/>
    <m/>
    <m/>
    <m/>
    <s v="POR OS5.2 Axa 6"/>
    <s v="post-consultare"/>
    <m/>
  </r>
  <r>
    <n v="379"/>
    <s v="DDs2. Creșterea calității locuirii și reducerea decalajelor dintre comunități"/>
    <m/>
    <s v="ObS10. Dezvoltarea infrastructurii culturale și de petrecere a timpului liber"/>
    <x v="23"/>
    <s v="Modernizarea și amenajarea parcurilor din Municipiul Călărași"/>
    <s v="Călărași"/>
    <m/>
    <m/>
    <m/>
    <s v="PNRR-PI22"/>
    <s v="post-consultare"/>
    <m/>
  </r>
  <r>
    <n v="380"/>
    <s v="DDs2. Creșterea calității locuirii și reducerea decalajelor dintre comunități"/>
    <m/>
    <s v="ObS10. Dezvoltarea infrastructurii culturale și de petrecere a timpului liber"/>
    <x v="23"/>
    <s v="Reabilitarea clădirii fostului Cinema Victoria (centru pentru activități educative, culturale și recreative)"/>
    <s v="Călărași"/>
    <m/>
    <m/>
    <s v="2.500.000,00 euro"/>
    <s v="CNI; POR OS5.1 Axa 6"/>
    <s v="post-consultare"/>
    <m/>
  </r>
  <r>
    <n v="381"/>
    <s v="DDs2. Creșterea calității locuirii și reducerea decalajelor dintre comunități"/>
    <m/>
    <s v="ObS10. Dezvoltarea infrastructurii culturale și de petrecere a timpului liber"/>
    <x v="23"/>
    <s v="Modernizare Centru comunitar existent și amenajare zone adiacente (Oborul Nou)"/>
    <s v="Călărași"/>
    <m/>
    <m/>
    <s v="249.000,00 euro"/>
    <s v="POR 2014-2020, 4.3._x000a_Buget local"/>
    <s v="post-consultare"/>
    <m/>
  </r>
  <r>
    <n v="382"/>
    <s v="DDs2. Creșterea calității locuirii și reducerea decalajelor dintre comunități"/>
    <m/>
    <s v="ObS6. Regenerarea localităților și a infrastructurii edilitare a județului"/>
    <x v="15"/>
    <s v="Realizare PUG pentru comuna Roseți"/>
    <s v="Roseți"/>
    <m/>
    <m/>
    <n v="140000"/>
    <s v="Buget local"/>
    <s v="PDJ 2014 - 2020 "/>
    <m/>
  </r>
  <r>
    <n v="383"/>
    <m/>
    <s v="ODc1. Dezvoltarea administrației publice"/>
    <s v="ObS11. Creșterea capacității administrative"/>
    <x v="16"/>
    <s v="Reabilitare, modernizare, extindere sediu primarie Mitreni, localitatea Mitreni, jud Calarasi"/>
    <s v="Mitreni"/>
    <m/>
    <m/>
    <n v="2886723"/>
    <s v="PNDL"/>
    <s v="centralizator 2014 - 2020"/>
    <m/>
  </r>
  <r>
    <n v="384"/>
    <m/>
    <s v="ODc1. Dezvoltarea administrației publice"/>
    <s v="ObS11. Creșterea capacității administrative"/>
    <x v="16"/>
    <s v="Extindere, reabilitare şi modernizare sediu primărie, în comuna Frumuşani, judeţul Călăraşi "/>
    <s v="Frumușani"/>
    <m/>
    <m/>
    <n v="1095177.9099999999"/>
    <s v="PNDL"/>
    <s v="centralizator 2014 - 2020"/>
    <m/>
  </r>
  <r>
    <n v="385"/>
    <m/>
    <s v="ODc1. Dezvoltarea administrației publice"/>
    <s v="ObS11. Creșterea capacității administrative"/>
    <x v="16"/>
    <s v="Construcție etaj primărie"/>
    <s v="Jegălia"/>
    <m/>
    <m/>
    <m/>
    <s v="Buget local"/>
    <s v="centralizator 2014 - 2020"/>
    <m/>
  </r>
  <r>
    <n v="386"/>
    <m/>
    <s v="ODc1. Dezvoltarea administrației publice"/>
    <s v="ObS11. Creșterea capacității administrative"/>
    <x v="16"/>
    <s v="Sediu administrativ multifuncțional"/>
    <s v="Belciugatele"/>
    <m/>
    <m/>
    <n v="3150000"/>
    <s v="Buget local; CNI"/>
    <s v="PDJ 2014 - 2020"/>
    <m/>
  </r>
  <r>
    <n v="387"/>
    <m/>
    <s v="ODc1. Dezvoltarea administrației publice"/>
    <s v="ObS11. Creșterea capacității administrative"/>
    <x v="16"/>
    <s v="Refacere acoperiș Primăria Sohatu"/>
    <s v="Sohatu"/>
    <m/>
    <m/>
    <n v="104648"/>
    <s v="Buget local; CNI"/>
    <s v="PDJ 2014 - 2020"/>
    <s v="faza execuție lucrări"/>
  </r>
  <r>
    <n v="388"/>
    <m/>
    <s v="ODc1. Dezvoltarea administrației publice"/>
    <s v="ObS11. Creșterea capacității administrative"/>
    <x v="16"/>
    <s v="Extindere sediu primarie"/>
    <s v="Curcani"/>
    <m/>
    <m/>
    <s v="96.000,00 euro"/>
    <s v="Buget local; CNI"/>
    <s v="post-consultare"/>
    <m/>
  </r>
  <r>
    <n v="389"/>
    <m/>
    <s v="ODc1. Dezvoltarea administrației publice"/>
    <s v="ObS11. Creșterea capacității administrative"/>
    <x v="16"/>
    <s v="Construire sediu Primărie"/>
    <s v="Chirnogi"/>
    <m/>
    <m/>
    <s v="550.000,00 euro"/>
    <s v="Buget local; CNI"/>
    <s v="post-consultare"/>
    <m/>
  </r>
  <r>
    <n v="390"/>
    <m/>
    <s v="ODc1. Dezvoltarea administrației publice"/>
    <s v="ObS11. Creșterea capacității administrative"/>
    <x v="16"/>
    <s v="Achiziții pentru un sistem informatic integrat în comuna Șoldanu"/>
    <s v="Șoldanu"/>
    <m/>
    <m/>
    <s v="80.000,00 euro"/>
    <s v="POC/882/2/4; POCIDIF-P9"/>
    <s v="post-consultare"/>
    <m/>
  </r>
  <r>
    <n v="391"/>
    <m/>
    <s v="ODc1. Dezvoltarea administrației publice"/>
    <s v="ObS11. Creșterea capacității administrative"/>
    <x v="16"/>
    <s v="Construire și dotare sediu primărie"/>
    <s v="Șoldanu"/>
    <m/>
    <m/>
    <s v="689.972,04 euro"/>
    <s v="Buget local; CNI"/>
    <s v="post-consultare"/>
    <m/>
  </r>
  <r>
    <n v="392"/>
    <m/>
    <s v="ODc1. Dezvoltarea administrației publice"/>
    <s v="ObS11. Creșterea capacității administrative"/>
    <x v="16"/>
    <s v="Construcție sediu primărie"/>
    <s v="Luica"/>
    <m/>
    <m/>
    <m/>
    <s v="Buget local; CNI"/>
    <s v="post-consultare"/>
    <m/>
  </r>
  <r>
    <n v="393"/>
    <m/>
    <s v="ODc2. Dezvoltarea durabilă și sustenabilă a teritoriului"/>
    <s v="ObS12. Protecția mediului și gospodărirea durabilă a teritoriului"/>
    <x v="24"/>
    <s v="Înlocuire sistem de încălzire sediu primărie"/>
    <s v="Sărulești"/>
    <m/>
    <m/>
    <m/>
    <s v="PODD P1"/>
    <s v="post-consultare"/>
    <m/>
  </r>
  <r>
    <n v="394"/>
    <m/>
    <s v="ODc1. Dezvoltarea administrației publice"/>
    <s v="ObS11. Creșterea capacității administrative"/>
    <x v="16"/>
    <s v="Reabilitare, modernizare, dotare și extindere sediu primărie Comuna Vlad Țepeș, județul Călărași"/>
    <s v="Vlad Țepeș"/>
    <m/>
    <m/>
    <s v="505.465,339 euro"/>
    <s v="Buget local; CNI"/>
    <s v="post-consultare"/>
    <m/>
  </r>
  <r>
    <n v="395"/>
    <m/>
    <s v="ODc1. Dezvoltarea administrației publice"/>
    <s v="ObS11. Creșterea capacității administrative"/>
    <x v="16"/>
    <s v="Construire arhivă în Orașul Lehliu Gară"/>
    <s v="Lehliu Gară"/>
    <m/>
    <m/>
    <m/>
    <s v="CNI; PNDL"/>
    <s v="post-consultare"/>
    <m/>
  </r>
  <r>
    <n v="396"/>
    <m/>
    <s v="ODc1. Dezvoltarea administrației publice"/>
    <s v="ObS11. Creșterea capacității administrative"/>
    <x v="16"/>
    <s v="Construire sediu Primărie"/>
    <s v="Mânăstirea"/>
    <m/>
    <m/>
    <m/>
    <s v="Buget local; CNI"/>
    <s v="post-consultare"/>
    <m/>
  </r>
  <r>
    <n v="397"/>
    <m/>
    <s v="ODc1. Dezvoltarea administrației publice"/>
    <s v="ObS11. Creșterea capacității administrative"/>
    <x v="16"/>
    <s v="Reabilitare și amenajare clădire pentru sediul Primăriei"/>
    <s v="Călărași"/>
    <m/>
    <m/>
    <s v="480.000,00 euro"/>
    <s v="Buget local; CNI"/>
    <s v="post-consultare"/>
    <m/>
  </r>
  <r>
    <n v="398"/>
    <m/>
    <s v="ODc1. Dezvoltarea administrației publice"/>
    <s v="ObS11. Creșterea capacității administrative"/>
    <x v="16"/>
    <s v="Sistem integrat pentru simplificarea procedurilor administrative și reducerea birocrației la nivelul Municipiului Călărași"/>
    <s v="Călărași"/>
    <m/>
    <m/>
    <s v="608.000,00 euro"/>
    <s v="POCA 2014-2020_x000a_Buget local; POCIDIF-P9"/>
    <s v="post-consultare"/>
    <m/>
  </r>
  <r>
    <n v="399"/>
    <m/>
    <s v="ODc1. Dezvoltarea administrației publice"/>
    <s v="ObS11. Creșterea capacității administrative"/>
    <x v="16"/>
    <s v="Fundamentarea deciziilor, planificare strategică și măsuri simplificate pentru cetățeni la nivelul administrației publice Călărași - SIDU și PMUD"/>
    <s v="Călărași"/>
    <m/>
    <m/>
    <s v="634.000,00 euro"/>
    <s v="POCA 2014-2020_x000a_Buget local; POCIDIF-P9"/>
    <s v="post-consultare"/>
    <m/>
  </r>
  <r>
    <n v="400"/>
    <m/>
    <s v="ODc1. Dezvoltarea administrației publice"/>
    <s v="ObS11. Creșterea capacității administrative"/>
    <x v="25"/>
    <s v="Participarea funcționarilor angajați în administrația publică la cursuri/instruiri pentru dezvoltarea competențelor digitale"/>
    <s v="Lehliu Gară"/>
    <m/>
    <m/>
    <m/>
    <s v="POR OS1.4 Axa 1"/>
    <s v="post-consultare"/>
    <m/>
  </r>
  <r>
    <n v="401"/>
    <m/>
    <s v="ODc1. Dezvoltarea administrației publice"/>
    <s v="ObS11. Creșterea capacității administrative"/>
    <x v="25"/>
    <s v="Înființare centru zonal de formare profesională, calificare și recalificare a adulților, adaptate cerințelor actuale ale pieței muncii"/>
    <s v="Lehliu Gară"/>
    <m/>
    <m/>
    <m/>
    <s v="POR OS1.4 Axa 1"/>
    <s v="post-consultare"/>
    <m/>
  </r>
  <r>
    <n v="402"/>
    <m/>
    <s v="ODc1. Dezvoltarea administrației publice"/>
    <s v="ObS11. Creșterea capacității administrative"/>
    <x v="26"/>
    <m/>
    <m/>
    <m/>
    <m/>
    <m/>
    <m/>
    <m/>
    <m/>
  </r>
  <r>
    <n v="403"/>
    <m/>
    <s v="ODc2. Dezvoltarea durabilă și sustenabilă a teritoriului"/>
    <s v="ObS12. Protecția mediului și gospodărirea durabilă a teritoriului"/>
    <x v="27"/>
    <s v="Înființarea perdelelor forestiere de protecție"/>
    <s v="Plătărești"/>
    <s v="Suprafață perdele forestiere înființată (ha)"/>
    <m/>
    <n v="7000000"/>
    <s v="PNRR-PI10"/>
    <s v="PDJ 2014 - 2020"/>
    <s v="intentie"/>
  </r>
  <r>
    <n v="404"/>
    <m/>
    <s v="ODc2. Dezvoltarea durabilă și sustenabilă a teritoriului"/>
    <s v="ObS12. Protecția mediului și gospodărirea durabilă a teritoriului"/>
    <x v="24"/>
    <s v="Realizare sistem fotovoltaic pentru producerea de energie electrică pentru iluminatul public și alimentarea unor instituții în comuna Vlad Țepeș, județul Călărași"/>
    <s v="Vlad Țepeș"/>
    <m/>
    <m/>
    <m/>
    <s v="PNRR-PI24"/>
    <s v="post-consultare"/>
    <s v="documentație depusă/SF"/>
  </r>
  <r>
    <n v="405"/>
    <m/>
    <s v="ODc2. Dezvoltarea durabilă și sustenabilă a teritoriului"/>
    <s v="ObS12. Protecția mediului și gospodărirea durabilă a teritoriului"/>
    <x v="24"/>
    <s v="Creșterea eficienței energetice în clădirile rezidențiale și clădirile publice din orașul Lehliu Gară"/>
    <s v="Lehliu Gară"/>
    <m/>
    <m/>
    <m/>
    <s v="POR/2020/3/NE,SE,SM; CNI"/>
    <s v="post-consultare"/>
    <s v="intenție/SF"/>
  </r>
  <r>
    <n v="406"/>
    <m/>
    <s v="ODc2. Dezvoltarea durabilă și sustenabilă a teritoriului"/>
    <s v="ObS12. Protecția mediului și gospodărirea durabilă a teritoriului"/>
    <x v="24"/>
    <s v="Înființare stație alimentare autoturisme electrice"/>
    <s v="Lehliu Gară"/>
    <m/>
    <m/>
    <m/>
    <s v="POTJ-P2"/>
    <s v="post-consultare"/>
    <s v="SF"/>
  </r>
  <r>
    <n v="407"/>
    <m/>
    <s v="ODc2. Dezvoltarea durabilă și sustenabilă a teritoriului"/>
    <s v="ObS12. Protecția mediului și gospodărirea durabilă a teritoriului"/>
    <x v="24"/>
    <s v="Extindere iluminat public cu leduri și panouri fotovoltaice"/>
    <s v="Mânăstirea"/>
    <m/>
    <m/>
    <m/>
    <s v="PNRR-PI24"/>
    <s v="post-consultare"/>
    <s v="intentie"/>
  </r>
  <r>
    <n v="408"/>
    <m/>
    <s v="ODc2. Dezvoltarea durabilă și sustenabilă a teritoriului"/>
    <s v="ObS12. Protecția mediului și gospodărirea durabilă a teritoriului"/>
    <x v="24"/>
    <s v="Reabilitare termică și eficientizarea energetică la clădirile sociale"/>
    <s v="Mânăstirea"/>
    <m/>
    <m/>
    <m/>
    <s v="PNRR-PI17, PODD P1"/>
    <s v="post-consultare"/>
    <s v="în derulare"/>
  </r>
  <r>
    <n v="409"/>
    <m/>
    <s v="ODc2. Dezvoltarea durabilă și sustenabilă a teritoriului"/>
    <s v="ObS12. Protecția mediului și gospodărirea durabilă a teritoriului"/>
    <x v="24"/>
    <s v="Introducerea de noi surse de energie neconvențională"/>
    <s v="Mânăstirea"/>
    <m/>
    <m/>
    <m/>
    <s v="PNRR-PI18, PODD P1"/>
    <s v="post-consultare"/>
    <s v="documentație depusă de către Ecoaqua"/>
  </r>
  <r>
    <n v="410"/>
    <m/>
    <s v="ODc2. Dezvoltarea durabilă și sustenabilă a teritoriului"/>
    <s v="ObS12. Protecția mediului și gospodărirea durabilă a teritoriului"/>
    <x v="24"/>
    <s v="Eficientizarea energetică a clădirilor publice din Municipiul Călărași"/>
    <s v="Călărași"/>
    <m/>
    <m/>
    <s v="2.000.000,00 euro"/>
    <s v="POR 2021-2027_x000a_Buget local"/>
    <s v="post-consultare"/>
    <s v="SF"/>
  </r>
  <r>
    <n v="411"/>
    <m/>
    <s v="ODc2. Dezvoltarea durabilă și sustenabilă a teritoriului"/>
    <s v="ObS12. Protecția mediului și gospodărirea durabilă a teritoriului"/>
    <x v="28"/>
    <s v="Întreținerea, conservarea luciilor de apă, a zonelor limitrofe și refacerea ecologică"/>
    <s v="Crivăț"/>
    <m/>
    <m/>
    <n v="100000"/>
    <s v="PODD P3"/>
    <s v="PDJ 2014 - 2020"/>
    <s v="intenție"/>
  </r>
  <r>
    <n v="412"/>
    <m/>
    <s v="ODc2. Dezvoltarea durabilă și sustenabilă a teritoriului"/>
    <s v="ObS12. Protecția mediului și gospodărirea durabilă a teritoriului"/>
    <x v="28"/>
    <s v="Decolmatarea apelor cu stuf cuprinse în inventarul comunei Plătărești"/>
    <s v="Plătărești"/>
    <m/>
    <m/>
    <n v="1325000"/>
    <s v="Buget local"/>
    <s v="PDJ 2014 - 2020"/>
    <s v="intenție"/>
  </r>
  <r>
    <n v="413"/>
    <m/>
    <s v="ODc2. Dezvoltarea durabilă și sustenabilă a teritoriului"/>
    <s v="ObS12. Protecția mediului și gospodărirea durabilă a teritoriului"/>
    <x v="28"/>
    <s v="Reducerea emisiilor de carbon în Municipiul Călărași prin crearea unui spațiu urban pietonal multifuncțional în zona centrală a municipiului"/>
    <s v="Călărași"/>
    <m/>
    <m/>
    <s v="7.831.000,00 euro"/>
    <s v="POR 2014-2020, 4.1_x000a_Buget local"/>
    <s v="post-consultare"/>
    <s v="intenție"/>
  </r>
  <r>
    <n v="414"/>
    <m/>
    <s v="ODc2. Dezvoltarea durabilă și sustenabilă a teritoriului"/>
    <s v="ObS12. Protecția mediului și gospodărirea durabilă a teritoriului"/>
    <x v="29"/>
    <s v="Înființare spații verzi în satul Vărăști, com. Dorobanțu"/>
    <s v="Dorobanțu"/>
    <m/>
    <m/>
    <n v="954094"/>
    <s v="POR OS5.2 Axa 6"/>
    <s v="PDJ 2014 - 2020"/>
    <s v="SF"/>
  </r>
  <r>
    <n v="415"/>
    <m/>
    <s v="ODc2. Dezvoltarea durabilă și sustenabilă a teritoriului"/>
    <s v="ObS12. Protecția mediului și gospodărirea durabilă a teritoriului"/>
    <x v="24"/>
    <s v="Sprijin pentru înființare parc fotovoltaic"/>
    <s v="Belciugatele"/>
    <s v="Capacitate de producție_x000a_suplimentară pentru energia din surse regenerabile (din care: energie electrică, termică) "/>
    <m/>
    <n v="4500000"/>
    <s v="PODD P1"/>
    <s v="PDJ 2014 - 2020"/>
    <s v="intenție"/>
  </r>
  <r>
    <n v="416"/>
    <m/>
    <s v="ODc2. Dezvoltarea durabilă și sustenabilă a teritoriului"/>
    <s v="ObS12. Protecția mediului și gospodărirea durabilă a teritoriului"/>
    <x v="24"/>
    <s v="Sprijin pentru înființare parc fotovoltaic"/>
    <s v="Chirnogi"/>
    <s v="Capacitate de producție_x000a_suplimentară pentru energia din surse regenerabile (din care: energie electrică, termică) "/>
    <m/>
    <n v="12134962"/>
    <s v="PODD P1"/>
    <s v="PDJ 2014 - 2020"/>
    <s v="licitație proiectare și execuție"/>
  </r>
  <r>
    <n v="417"/>
    <m/>
    <s v="ODc2. Dezvoltarea durabilă și sustenabilă a teritoriului"/>
    <s v="ObS12. Protecția mediului și gospodărirea durabilă a teritoriului"/>
    <x v="24"/>
    <s v="Sprijin pentru construire parc fotovoltaic de 750 kW în vederea reducerii costurilor de energie electrică"/>
    <s v="Dorobanțu"/>
    <s v="Capacitate de producție_x000a_suplimentară pentru energia din surse regenerabile (din care: energie electrică, termică) "/>
    <m/>
    <n v="8251628"/>
    <s v="PODD P1"/>
    <s v="PDJ 2014 - 2020"/>
    <s v="SF"/>
  </r>
  <r>
    <n v="418"/>
    <m/>
    <s v="ODc2. Dezvoltarea durabilă și sustenabilă a teritoriului"/>
    <s v="ObS12. Protecția mediului și gospodărirea durabilă a teritoriului"/>
    <x v="24"/>
    <s v="Sprijin pentru înființare parc fotovoltaic în incinta Liceului tehnologic Dragalina"/>
    <s v="Dragalina"/>
    <s v="Capacitate de producție_x000a_suplimentară pentru energia din surse regenerabile (din care: energie electrică, termică) "/>
    <m/>
    <n v="200448"/>
    <s v="PODD P1"/>
    <s v="PDJ 2014 - 2020"/>
    <s v="intenție"/>
  </r>
  <r>
    <n v="419"/>
    <m/>
    <s v="ODc2. Dezvoltarea durabilă și sustenabilă a teritoriului"/>
    <s v="ObS12. Protecția mediului și gospodărirea durabilă a teritoriului"/>
    <x v="24"/>
    <s v="Eficientizarea consumului de energie electrică prin instalare parc fotovoltaic în com. Frumușani"/>
    <s v="Frumușani"/>
    <s v="Capacitate de producție_x000a_suplimentară pentru energia din surse regenerabile (din care: energie electrică, termică) "/>
    <m/>
    <n v="12135000"/>
    <s v="PODD P1"/>
    <s v="PDJ 2014 - 2020"/>
    <s v="intenție"/>
  </r>
  <r>
    <n v="420"/>
    <m/>
    <s v="ODc2. Dezvoltarea durabilă și sustenabilă a teritoriului"/>
    <s v="ObS12. Protecția mediului și gospodărirea durabilă a teritoriului"/>
    <x v="24"/>
    <s v="Sprijin pentru înființare parc fotovoltaic 500 kW în com. Gălbinași"/>
    <s v="Gălbinași"/>
    <s v="Capacitate de producție_x000a_suplimentară pentru energia din surse regenerabile (din care: energie electrică, termică) "/>
    <m/>
    <n v="289540"/>
    <s v="PODD P1"/>
    <s v="PDJ 2014 - 2020"/>
    <s v="intenție"/>
  </r>
  <r>
    <n v="421"/>
    <m/>
    <s v="ODc2. Dezvoltarea durabilă și sustenabilă a teritoriului"/>
    <s v="ObS12. Protecția mediului și gospodărirea durabilă a teritoriului"/>
    <x v="24"/>
    <s v="Sprijin pentru înființare centrală electrică fotovoltaică în com. Jegălia"/>
    <s v="Jegălia"/>
    <s v="Capacitate de producție_x000a_suplimentară pentru energia din surse regenerabile (din care: energie electrică, termică) "/>
    <m/>
    <n v="350000"/>
    <s v="PODD P1"/>
    <s v="PDJ 2014 - 2020"/>
    <s v="intenție"/>
  </r>
  <r>
    <n v="422"/>
    <m/>
    <s v="ODc2. Dezvoltarea durabilă și sustenabilă a teritoriului"/>
    <s v="ObS12. Protecția mediului și gospodărirea durabilă a teritoriului"/>
    <x v="24"/>
    <s v="Implementarea unui sistem de încălzire şi preparare apă caldă care utilizează energie regenerabilă la Centrul de îngrijire şi asistenţă Ciocăneşti"/>
    <s v="Ciocănești"/>
    <m/>
    <m/>
    <n v="1140000"/>
    <s v="PODD P1"/>
    <s v="PDJ 2014 - 2020"/>
    <s v="intenție"/>
  </r>
  <r>
    <n v="423"/>
    <m/>
    <s v="ODc2. Dezvoltarea durabilă și sustenabilă a teritoriului"/>
    <s v="ObS12. Protecția mediului și gospodărirea durabilă a teritoriului"/>
    <x v="24"/>
    <s v="Instalarea sistemelor de incalzire care utilizeaza energie regenerabila - panouri solare, pompe caldura în comuna_x000a_Ciocanesti"/>
    <s v="Ciocănești"/>
    <m/>
    <m/>
    <n v="996826"/>
    <s v="PODD P1"/>
    <s v="PDJ 2014 - 2020"/>
    <s v="intenție"/>
  </r>
  <r>
    <n v="424"/>
    <m/>
    <s v="ODc2. Dezvoltarea durabilă și sustenabilă a teritoriului"/>
    <s v="ObS12. Protecția mediului și gospodărirea durabilă a teritoriului"/>
    <x v="24"/>
    <s v="Înlocuirea sistemelor clasice  de încălzire cu sisteme de încălzire care utilizează energii regenerabile în com. Dorobanțu"/>
    <s v="Dorobanțu"/>
    <m/>
    <m/>
    <n v="182760"/>
    <s v="PODD P1"/>
    <s v="PDJ 2014 - 2020"/>
    <s v="SF"/>
  </r>
  <r>
    <n v="425"/>
    <m/>
    <s v="ODc2. Dezvoltarea durabilă și sustenabilă a teritoriului"/>
    <s v="ObS12. Protecția mediului și gospodărirea durabilă a teritoriului"/>
    <x v="24"/>
    <s v="Înlocuirea sistemelor clasice de încălzire cu sisteme de încălzire care utilizează energii regenerabile şi care conduc la îmbunătăţirea calităţii aerului, apei şi solului pentru sediul Primăriei din comuna Grădiştea, jud. Călăraşi"/>
    <s v="Grădiștea"/>
    <m/>
    <m/>
    <n v="165294"/>
    <s v="PODD P1"/>
    <s v="PDJ 2014 - 2020"/>
    <s v="PT"/>
  </r>
  <r>
    <n v="426"/>
    <m/>
    <s v="ODc2. Dezvoltarea durabilă și sustenabilă a teritoriului"/>
    <s v="ObS12. Protecția mediului și gospodărirea durabilă a teritoriului"/>
    <x v="24"/>
    <s v="Înlocuirea sistemelor clasice de încălzire cu sisteme de încălzire care utilizează energii regenerabile şi care conduc la îmbunătăţirea calităţii aerului, apei şi solului pentru Şcoala cu cls. I – VIII din satul Rasa, comuna. Grădiştea, judeţul. Călăraşi"/>
    <s v="Grădiștea"/>
    <m/>
    <m/>
    <n v="368676"/>
    <s v="PODD P1"/>
    <s v="PDJ 2014 - 2020"/>
    <s v="PT"/>
  </r>
  <r>
    <n v="427"/>
    <m/>
    <s v="ODc2. Dezvoltarea durabilă și sustenabilă a teritoriului"/>
    <s v="ObS12. Protecția mediului și gospodărirea durabilă a teritoriului"/>
    <x v="24"/>
    <s v="Sisteme de încălzire care utilizează energii regenerabile pentru Primăria comunei Independența"/>
    <s v="Independența"/>
    <m/>
    <m/>
    <n v="146004"/>
    <s v="PODD P1"/>
    <s v="PDJ 2014 - 2020"/>
    <s v="intenție"/>
  </r>
  <r>
    <n v="428"/>
    <m/>
    <s v="ODc2. Dezvoltarea durabilă și sustenabilă a teritoriului"/>
    <s v="ObS12. Protecția mediului și gospodărirea durabilă a teritoriului"/>
    <x v="24"/>
    <s v="Sisteme de încălzire care utilizează energii regenerabile pentru Biserica Sf. Ioan Botezătorul, comuna Independența"/>
    <s v="Independența"/>
    <m/>
    <m/>
    <n v="217647"/>
    <s v="PODD P1"/>
    <s v="PDJ 2014 - 2020"/>
    <s v="intenție"/>
  </r>
  <r>
    <n v="429"/>
    <m/>
    <s v="ODc2. Dezvoltarea durabilă și sustenabilă a teritoriului"/>
    <s v="ObS12. Protecția mediului și gospodărirea durabilă a teritoriului"/>
    <x v="24"/>
    <s v="Sisteme de încălzire care utilizează energii regenerabile pentru G.P.N. Independența"/>
    <s v="Independența"/>
    <m/>
    <m/>
    <n v="265092"/>
    <s v="PODD P1"/>
    <s v="PDJ 2014 - 2020"/>
    <s v="contract"/>
  </r>
  <r>
    <n v="430"/>
    <m/>
    <s v="ODc2. Dezvoltarea durabilă și sustenabilă a teritoriului"/>
    <s v="ObS12. Protecția mediului și gospodărirea durabilă a teritoriului"/>
    <x v="24"/>
    <s v="Înlocuirea sistemelor clasice de încălzire cu sisteme ce utilizează energii regenerabile ptr Școala gimnazială, G.P.N și Baza sportivă din com. Radovanu"/>
    <s v="Radovanu"/>
    <m/>
    <m/>
    <n v="976573"/>
    <s v="PODD P1"/>
    <s v="PDJ 2014 - 2020"/>
    <s v="SF/PT"/>
  </r>
  <r>
    <n v="431"/>
    <m/>
    <s v="ODc2. Dezvoltarea durabilă și sustenabilă a teritoriului"/>
    <s v="ObS12. Protecția mediului și gospodărirea durabilă a teritoriului"/>
    <x v="24"/>
    <s v="Sprijin pentru înființare Parc Fotovoltaic"/>
    <s v="Mânăstirea"/>
    <m/>
    <m/>
    <m/>
    <s v="PODD P1"/>
    <s v="post-consultare"/>
    <s v="intenție"/>
  </r>
  <r>
    <n v="432"/>
    <m/>
    <s v="ODc2. Dezvoltarea durabilă și sustenabilă a teritoriului"/>
    <s v="ObS12. Protecția mediului și gospodărirea durabilă a teritoriului"/>
    <x v="27"/>
    <s v="Achiziționare utilaje și echipamente ptr. servicii publice (dezăpezire și întreținere spații verzi)"/>
    <s v="Luica"/>
    <m/>
    <m/>
    <n v="2000000"/>
    <s v="PNS 2021-2027; Buget local"/>
    <s v="PDJ 2014 - 2020"/>
    <s v="intenție"/>
  </r>
  <r>
    <n v="433"/>
    <m/>
    <s v="ODc2. Dezvoltarea durabilă și sustenabilă a teritoriului"/>
    <s v="ObS12. Protecția mediului și gospodărirea durabilă a teritoriului"/>
    <x v="27"/>
    <s v="Lucrări de consolidare dig de apărare împotriva inundațiilor între DN31 și limita mun. Oltenița"/>
    <s v="Oltenița"/>
    <m/>
    <m/>
    <n v="6886390"/>
    <s v="PNRR-PI6"/>
    <s v="PDJ 2014 - 2020"/>
    <s v="intenție"/>
  </r>
  <r>
    <n v="434"/>
    <m/>
    <s v="ODc2. Dezvoltarea durabilă și sustenabilă a teritoriului"/>
    <s v="ObS12. Protecția mediului și gospodărirea durabilă a teritoriului"/>
    <x v="27"/>
    <s v="Înființare perdele forestiere pentru protecția drumurilor în com. Plătărești"/>
    <s v="Plătărești"/>
    <s v="Suprafață perdele forestiere înființată (ha)"/>
    <m/>
    <n v="8600000"/>
    <s v="PNRR-PI10"/>
    <s v="PDJ 2014 - 2020"/>
    <s v="intenție"/>
  </r>
  <r>
    <n v="435"/>
    <m/>
    <s v="ODc2. Dezvoltarea durabilă și sustenabilă a teritoriului"/>
    <s v="ObS13. Promovarea măsurilor de dezvoltare durabilă și sustenabilă"/>
    <x v="30"/>
    <m/>
    <m/>
    <m/>
    <m/>
    <m/>
    <m/>
    <m/>
    <m/>
  </r>
  <r>
    <n v="436"/>
    <m/>
    <s v="ODc2. Dezvoltarea durabilă și sustenabilă a teritoriului"/>
    <s v="ObS13. Promovarea măsurilor de dezvoltare durabilă și sustenabilă"/>
    <x v="31"/>
    <m/>
    <m/>
    <m/>
    <m/>
    <m/>
    <m/>
    <m/>
    <m/>
  </r>
  <r>
    <m/>
    <m/>
    <m/>
    <m/>
    <x v="32"/>
    <m/>
    <m/>
    <m/>
    <m/>
    <m/>
    <m/>
    <m/>
    <m/>
  </r>
  <r>
    <m/>
    <m/>
    <m/>
    <m/>
    <x v="32"/>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
  <r>
    <n v="1"/>
    <s v="DDs1"/>
    <s v="DDs1.P1"/>
    <x v="0"/>
    <s v="Axa1.1 Consolidarea și dezvoltarea mediului de afaceri existent"/>
    <s v="Inventarierea și promovarea ofertei de terenuri/ active/ facilități și oportunități de investiții către potențiali investitori prin instrumente de comunicare adecvate (pagina web, materiale de promovare etc.) "/>
    <s v="1.1.1"/>
    <s v="Consiliul Județean Călărași în parteneriat"/>
    <x v="0"/>
    <n v="7"/>
    <n v="242499.99999999997"/>
    <s v="punctual"/>
    <s v="Buget CJ Călărași"/>
    <m/>
  </r>
  <r>
    <n v="2"/>
    <s v="DDs1"/>
    <s v="DDs1.P1"/>
    <x v="0"/>
    <s v="Axa1.1 Consolidarea și dezvoltarea mediului de afaceri existent"/>
    <s v="Participarea la misiuni și vizite interne și internaționale pentru identificarea de investitori"/>
    <s v="1.1.2"/>
    <s v="Consiliul Județean Călărași"/>
    <x v="1"/>
    <n v="35"/>
    <n v="484999.99999999994"/>
    <s v="punctual"/>
    <s v="Buget CJ Călărași"/>
    <m/>
  </r>
  <r>
    <n v="3"/>
    <s v="DDs1"/>
    <s v="DDs1.P1"/>
    <x v="0"/>
    <s v="Axa1.2 Stimularea înființării de noi întreprinderi în domenii cu impact semnificativ socio-economic"/>
    <s v="Dezvoltarea structurii pentru afaceri a judeţului Călăraşi prin înfiinţarea unui parc industrial (ex. în zona comunelor Modelu-Roseţi)"/>
    <s v="1.2.1"/>
    <s v="Consiliul Județean Călărași"/>
    <x v="2"/>
    <n v="1"/>
    <n v="19400000"/>
    <s v="strategic"/>
    <s v="POR SudMuntenia - P1, OS 1.3; PNRR-PI34; POTJ-P1"/>
    <s v="PDJ 2014 - 2020"/>
  </r>
  <r>
    <n v="4"/>
    <s v="DDs1"/>
    <s v="DDs1.P1"/>
    <x v="0"/>
    <s v="Axa1.2 Stimularea înființării de noi întreprinderi în domenii cu impact semnificativ socio-economic"/>
    <s v="Dezvoltarea structurii pentru afaceri a judeţului Călăraşi prin înfiinţarea unui parc logistic în municipiul Călăraşi"/>
    <s v="1.2.2"/>
    <s v="Consiliul Județean Călărași și Zona Metropolitană Călărași"/>
    <x v="2"/>
    <n v="1"/>
    <n v="48500000"/>
    <s v="strategic"/>
    <s v="POR SudMuntenia - P1, OS 1.3; PNRR-PI34; POTJ-P1"/>
    <s v="PDJ 2014 - 2020; str. Independenţei (fosta unitate militară); zona metropolitană"/>
  </r>
  <r>
    <n v="5"/>
    <s v="DDs1"/>
    <s v="DDs1.P1"/>
    <x v="0"/>
    <s v="Axa1.2 Stimularea înființării de noi întreprinderi în domenii cu impact semnificativ socio-economic"/>
    <s v="Sprijin pentru dezvoltarea de infrastructuri noi pentru afaceri (programe tip startup, incubatoare de afaceri, zone de dezvoltare noi)"/>
    <s v="1.2.3"/>
    <s v="Consiliul Județean Călărași"/>
    <x v="2"/>
    <n v="2"/>
    <n v="12125000"/>
    <s v="strategic"/>
    <s v="PO TJ- 1_x000a_POR SudMuntenia - P1, OS 1.3"/>
    <m/>
  </r>
  <r>
    <n v="6"/>
    <s v="DDs1"/>
    <s v="DDs1.P1"/>
    <x v="0"/>
    <s v="Axa1.3 Sprijinirea activităților de cercetare dezvoltare inovare care valorifică rezultatele în activitatea economică"/>
    <s v="Sprijin pentru crearea de parteneriate locale pentru valorificarea la nivel economic a rezultatelor activității de cercetare - dezvoltare "/>
    <s v="1.3.1"/>
    <s v="Consiliul Județean Călărași în parteneriat"/>
    <x v="3"/>
    <n v="2"/>
    <n v="484999.99999999994"/>
    <s v="suport"/>
    <s v="PO TJ; Prioritatea 1_x000a_POR SudMuntenia - P1, OS 1.3"/>
    <m/>
  </r>
  <r>
    <n v="7"/>
    <s v="DDs1"/>
    <s v="DDs1.P1"/>
    <x v="1"/>
    <s v="Axa2.1 Modernizarea și extinderea rețelelor de suport"/>
    <s v="Sprijin pentru realizarea, modernizarea și extinderea rețelelor pentru irigații"/>
    <s v="2.1.1"/>
    <s v="ANIF, OUAI"/>
    <x v="4"/>
    <n v="197383"/>
    <n v="43650000"/>
    <s v="strategic"/>
    <s v="PNDR; Programul Național de Reabilitate a infrastructurii principale de irigații"/>
    <s v="HG 557 / 2018"/>
  </r>
  <r>
    <n v="8"/>
    <s v="DDs1"/>
    <s v="DDs1.P1"/>
    <x v="1"/>
    <s v="Axa2.1 Modernizarea și extinderea rețelelor de suport"/>
    <s v="Sprijin pentru înființarea de facilități, platforme de colectare, depozitare"/>
    <s v="2.1.2"/>
    <s v="Consiliul Județean Călărași"/>
    <x v="5"/>
    <n v="2"/>
    <n v="2425000"/>
    <s v="punctual"/>
    <s v="PNDR 2021 - 2027"/>
    <m/>
  </r>
  <r>
    <n v="9"/>
    <s v="DDs1"/>
    <s v="DDs1.P1"/>
    <x v="1"/>
    <s v="Axa2.2 Creșterea competitivității fermelor și agenților economici activi în domeniul agriculturii, silviculturii și pescuitului"/>
    <s v="Derularea de campanii de informare cu privire la oportunitățile de finanțare pentru agricultură"/>
    <s v="2.2.1"/>
    <s v="Consiliul Județean Călărași"/>
    <x v="6"/>
    <n v="14"/>
    <n v="242499.99999999997"/>
    <s v="suport"/>
    <s v="Buget CJ Călărași"/>
    <m/>
  </r>
  <r>
    <n v="10"/>
    <s v="DDs1"/>
    <s v="DDs1.P1"/>
    <x v="1"/>
    <s v="Axa2.3 Sprijinul inițiativelor care implică cercetarea dezvoltarea și implementarea soluțiilor inovative"/>
    <s v="Sprijin pentru crearea de parteneriate locale pentru valorificarea rezultatelor activității de cercetare - dezvoltare în agricultură"/>
    <s v="2.3.1"/>
    <s v="Consiliul Județean Călărași"/>
    <x v="3"/>
    <n v="2"/>
    <n v="121249.99999999999"/>
    <s v="punctual"/>
    <s v="PO TJ; Prioritatea 1"/>
    <m/>
  </r>
  <r>
    <n v="11"/>
    <s v="DDs1"/>
    <s v="DDs1.P1"/>
    <x v="2"/>
    <s v="Axa3.1 Stimularea dezvoltării infrastructuri de cazare, servicii turistice și a serviciilor conexe industriei ospitalității"/>
    <s v="Sprijin pentru modernizarea porturilor turistice"/>
    <s v="3.1.1"/>
    <s v="Consiliul Județean Călărași"/>
    <x v="7"/>
    <n v="2"/>
    <n v="1297500000"/>
    <s v="strategic"/>
    <s v="PO T -P8"/>
    <m/>
  </r>
  <r>
    <n v="12"/>
    <s v="DDs1"/>
    <s v="DDs1.P1"/>
    <x v="2"/>
    <s v="Axa3.2 Măsuri de reabilitare, punere în valoare, accesibilizare a patrimoniului natural și cultural al județului în scopul creșterii atractivității turistice a acestuia"/>
    <s v="Sprijin pentru conceperea și marcarea/semnalizarea și amenajarea de trasee turistice în județul Călărași"/>
    <s v="3.2.1"/>
    <s v="Consiliul Județean Călărași în parteneriat"/>
    <x v="8"/>
    <n v="5"/>
    <n v="484999.99999999994"/>
    <s v="suport"/>
    <s v="POR Sud - OS5.1, Axa 6"/>
    <m/>
  </r>
  <r>
    <n v="13"/>
    <s v="DDs1"/>
    <s v="DDs1.P1"/>
    <x v="2"/>
    <s v="Axa3.2 Măsuri de reabilitare, punere în valoare, accesibilizare a patrimoniului natural și cultural al județului în scopul creșterii atractivității turistice a acestuia"/>
    <s v="Sprijin pentru amenajarea infrastructurilor de protecție a ariilor naturale protejate din județ_x000a_"/>
    <s v="3.2.2"/>
    <s v="Consiliul Județean Călărași în parteneriat"/>
    <x v="9"/>
    <n v="10"/>
    <n v="4850000"/>
    <s v="suport"/>
    <s v="POR Sud - OS5.1, Axa 6; OS2.7"/>
    <m/>
  </r>
  <r>
    <n v="14"/>
    <s v="DDs1"/>
    <s v="DDs1.P1"/>
    <x v="2"/>
    <s v="Axa3.3 Realizarea unui program de promovare turistică"/>
    <s v="Inițierea unei structuri asociative pentru promovarea turismului în județ"/>
    <s v="3.3.1"/>
    <s v="Consiliul Județean Călărași în parteneriat"/>
    <x v="10"/>
    <n v="1"/>
    <n v="727500"/>
    <s v="punctual"/>
    <s v="Buget CJ Călărași"/>
    <m/>
  </r>
  <r>
    <n v="15"/>
    <s v="DDs1"/>
    <s v="DDs1.P1"/>
    <x v="2"/>
    <s v="Axa3.3 Realizarea unui program de promovare turistică"/>
    <s v="Sprijinirea unor campanii de voluntariat în amenajări turistice – marcarea de trasee, igienizare, promovare turistică ș.a. - pentru a sprijini implicarea comunităților locale în prezervarea și protejarea obiectivelor de patrimoniu"/>
    <s v="3.3.2"/>
    <s v="Consiliul Județean Călărași în parteneriat"/>
    <x v="6"/>
    <n v="3"/>
    <n v="121249.99999999999"/>
    <s v="punctual"/>
    <s v="Buget CJ Călărași"/>
    <m/>
  </r>
  <r>
    <n v="16"/>
    <s v="DDs1"/>
    <s v="DDs1.P2"/>
    <x v="3"/>
    <s v="Axa4.1 Dezvoltarea programelor de educație și formare în acord cu nevoile angajatorilor"/>
    <s v="Suport pentru dezvoltarea de programe de educație și formare privind calificările și abilitățile cerute de piața muncii"/>
    <s v="4.1.1"/>
    <s v="Consiliul Județean Călărași în parteneriat"/>
    <x v="11"/>
    <n v="1"/>
    <n v="727500"/>
    <s v="punctual"/>
    <s v="POEO - P6"/>
    <m/>
  </r>
  <r>
    <n v="17"/>
    <s v="DDs1"/>
    <s v="DDs1.P2"/>
    <x v="3"/>
    <s v="Axa4.2 Măsuri de sprijinire a ocupării forței de muncă"/>
    <s v="Derularea de programe de promovare a oportunităţilor de calificare și angajare la nivel local"/>
    <s v="4.2.1"/>
    <s v="Consiliul Județean Călărași în parteneriat"/>
    <x v="11"/>
    <n v="3"/>
    <n v="582000"/>
    <s v="punctual"/>
    <s v="PO TJ; Prioritate 4"/>
    <m/>
  </r>
  <r>
    <n v="18"/>
    <s v="DDs1"/>
    <s v="DDs1.P2"/>
    <x v="4"/>
    <s v="Axa5.1 Mobilitatea forței de muncă"/>
    <s v="Implementarea unor măsuri pentru creșterea mobilității forței de muncă"/>
    <s v="5.1.1"/>
    <s v="Consiliul Județean Călărași în parteneriat"/>
    <x v="12"/>
    <n v="3"/>
    <n v="242499.99999999997"/>
    <s v="punctual"/>
    <s v="POR - OS2.8, Axa3; PNRR-PI21; POTJ-P4"/>
    <m/>
  </r>
  <r>
    <n v="19"/>
    <s v="DDs2"/>
    <m/>
    <x v="5"/>
    <s v="Axa6.1 Reabilitarea și modernizarea clădirilor și spațiilor publice"/>
    <s v="Contribuție la crearea, extinderea și menținerea spațiilor verzi în mediul urban"/>
    <s v="6.1.2"/>
    <s v="Consiliul Județean Călărași"/>
    <x v="13"/>
    <m/>
    <n v="2546250"/>
    <s v="suport"/>
    <s v="POR OS2.7, Axa3"/>
    <m/>
  </r>
  <r>
    <n v="20"/>
    <s v="DDs2"/>
    <m/>
    <x v="5"/>
    <s v="Axa6.2 Dezvoltarea rețelelor de infrastructură de bază (apă, canalizare, electricitate, distribuție de  gaze și de date, piețe locale)"/>
    <s v="Sprijinirea modernizării/extinderii sistemelor de apă și apă uzată pentru acoperire 100%"/>
    <s v="6.2.1"/>
    <s v="Consiliul Județean Călărași + ADI Ecoaqua"/>
    <x v="14"/>
    <m/>
    <n v="7274999.9999999991"/>
    <s v="strategic"/>
    <s v="PNRR-PI11, PODD-PI2"/>
    <s v="PDJ 2014 - 2020 "/>
  </r>
  <r>
    <n v="21"/>
    <s v="DDs2"/>
    <m/>
    <x v="5"/>
    <s v="Axa6.2 Dezvoltarea rețelelor de infrastructură de bază (apă, canalizare, electricitate, distribuție de  gaze și de date, piețe locale)"/>
    <s v="Sprijin pentru extinderea acoperirii infrastructurii de internet pentru toate UAT-urile din județ"/>
    <s v="6.2.2"/>
    <s v="Consiliul Județean Călărași"/>
    <x v="15"/>
    <n v="1"/>
    <n v="339500"/>
    <s v="strategic"/>
    <s v="PNRR-PI11, PODD-PI2"/>
    <m/>
  </r>
  <r>
    <n v="22"/>
    <s v="DDs2"/>
    <m/>
    <x v="5"/>
    <s v="Axa6.2 Dezvoltarea rețelelor de infrastructură de bază (apă, canalizare, electricitate, distribuție de  gaze și de date, piețe locale)"/>
    <s v="Proiectul regional de dezvoltare a infrastructurii de apa si apa uzata pentru aria de operare a Operatorului Regional in judetele Calarasi si Ialomita, in perioada 2014-2020"/>
    <s v="6.2.3"/>
    <s v="Consiliul Județean Călărași"/>
    <x v="14"/>
    <m/>
    <m/>
    <s v="strategic"/>
    <s v="PNRR-PI11, PODD-PI2"/>
    <s v="Ecoaqua; în implementare"/>
  </r>
  <r>
    <n v="23"/>
    <s v="DDs2"/>
    <m/>
    <x v="5"/>
    <s v="Axa6.3 Dezvoltarea și modernizarea infrastructurii de transport"/>
    <s v="Modernizarea drumurilor județene DJ 201B tronson DN31-Ulmeni – Lunca (Ostrovu) – Frăsinet Km 49+730 – km 81+290, DJ 305 tronson Lunca (Ostrovu) – Lehliu Sat – Săpunari, km 0+000 – km 33+529 și DJ 313 Săpunari – Limită județ Ialomița, km 28+700 – km 30+500_x000a_POR 2014 – 2020"/>
    <s v="6.3.1"/>
    <s v="Consiliul Județean Călărași"/>
    <x v="16"/>
    <m/>
    <m/>
    <s v="strategic"/>
    <s v="POR Sud Muntenia 2021-2027 Axa 3 OS2.8, Axa 4 OS3.3"/>
    <s v="centralizator 2014 - 2020"/>
  </r>
  <r>
    <n v="24"/>
    <s v="DDs2"/>
    <m/>
    <x v="5"/>
    <s v="Axa6.3 Dezvoltarea și modernizarea infrastructurii de transport"/>
    <s v="Modernizarea şi reabilitarea drumurilor judeţene  DJ 201 B tronson  DN 31-Ulmeni – Lunca (Ostrovu)-Frăsinet km. 49+730 – km 81+290, DJ 305 tronson Lunca (Ostrovu)– Lehliu Sat - Săpunari km 0+000 – km 33+529 şi DJ 313 Săpunari – limită judeţ Ialomiţa km 28+700 – km 30+500"/>
    <s v="6.3.2"/>
    <s v="Consiliul Județean Călărași"/>
    <x v="16"/>
    <m/>
    <n v="91318500"/>
    <s v="strategic"/>
    <s v="POR Sud Muntenia 2021-2027 Axa 3 OS2.8, Axa 4 OS3.3"/>
    <s v="PDJ 2014 - 2020 "/>
  </r>
  <r>
    <n v="25"/>
    <s v="DDs2"/>
    <m/>
    <x v="5"/>
    <s v="Axa6.3 Dezvoltarea și modernizarea infrastructurii de transport"/>
    <s v="Modernizarea şi reabilitarea drumului judeţean DJ 306 tronson Cuza-Vodă (DN 3) – Socoalele – limită judeţ Ialomiţa km 0+000 – km 36+000"/>
    <s v="6.3.3"/>
    <s v="Consiliul Județean Călărași"/>
    <x v="16"/>
    <m/>
    <n v="50607750"/>
    <s v="strategic"/>
    <s v="POR Sud Muntenia 2021-2027 Axa 3 OS2.8, Axa 4 OS3.3"/>
    <s v="PDJ 2014 - 2020 "/>
  </r>
  <r>
    <n v="26"/>
    <s v="DDs2"/>
    <m/>
    <x v="5"/>
    <s v="Axa6.3 Dezvoltarea și modernizarea infrastructurii de transport"/>
    <s v="Finalizarea construirii canalului Dunăre - București pe albia râului Argeș"/>
    <s v="6.3.4"/>
    <s v="Consiliul Județean Călărași"/>
    <x v="17"/>
    <m/>
    <n v="3000000000"/>
    <s v="strategic"/>
    <s v="POT-P8"/>
    <s v="PDJ 2014 - 2020 "/>
  </r>
  <r>
    <n v="27"/>
    <s v="DDs2"/>
    <m/>
    <x v="5"/>
    <s v="Axa6.3 Dezvoltarea și modernizarea infrastructurii de transport"/>
    <s v="Decolmatarea brațului Borcea"/>
    <s v="6.3.5"/>
    <s v="Consiliul Județean Călărași"/>
    <x v="17"/>
    <m/>
    <n v="17000000"/>
    <s v="suport"/>
    <s v="POT-P8"/>
    <m/>
  </r>
  <r>
    <n v="28"/>
    <s v="DDs2"/>
    <m/>
    <x v="5"/>
    <s v="Axa6.3 Dezvoltarea și modernizarea infrastructurii de transport"/>
    <s v="Amenajarea de piste de biciclete pentru creșterea mobilității și încurajarea mjloacelor de transport nepoluante "/>
    <s v="6.3.6"/>
    <s v="Consiliul Județean Călărași"/>
    <x v="18"/>
    <m/>
    <n v="3000000"/>
    <s v="suport"/>
    <s v="POR Sud Muntenia 2021-2027 Axa 3 OS2.8, Axa 4 OS3.3"/>
    <m/>
  </r>
  <r>
    <n v="29"/>
    <s v="DDs2"/>
    <m/>
    <x v="5"/>
    <s v="Axa6.4 Dezvoltarea serviciilor publice de gospodărire a teritoriului"/>
    <s v="Dezvoltarea serviciilor publice de colectare și reciclare a deșeurilor"/>
    <s v="6.4.1"/>
    <s v="Consiliul Județean Călărași + A.D.I. Ecomanagement Salubris "/>
    <x v="19"/>
    <m/>
    <n v="1455000"/>
    <s v="suport"/>
    <s v="PODD-P2"/>
    <m/>
  </r>
  <r>
    <n v="30"/>
    <s v="DDs3"/>
    <m/>
    <x v="5"/>
    <s v="Axa6.4 Dezvoltarea serviciilor publice de gospodărire a teritoriului"/>
    <s v="Sprijin pentru accelerarea tranziției spre economia circulară"/>
    <s v="6.4.2"/>
    <s v="Consiliul Județean Călărași + A.D.I. Ecomanagement Salubris "/>
    <x v="20"/>
    <m/>
    <n v="48500"/>
    <s v="suport"/>
    <s v="PODD-P2"/>
    <m/>
  </r>
  <r>
    <n v="31"/>
    <s v="DDs2"/>
    <m/>
    <x v="6"/>
    <s v="Axa7.1 Modernizarea, reabilitarea  infrastructurii de educație și dotarea cu echipamente"/>
    <s v="Modernizarea infrastructurii educaționale din județul Călărași"/>
    <s v="7.1.1"/>
    <s v="Consiliul Județean Călărași"/>
    <x v="21"/>
    <m/>
    <n v="12125000"/>
    <s v="strategic"/>
    <s v="PNRR-PI17, PI-31, PI-32"/>
    <m/>
  </r>
  <r>
    <n v="32"/>
    <s v="DDs2"/>
    <m/>
    <x v="6"/>
    <s v="Axa7.2 Măsuri de creștere a calității serviciilor educaționale"/>
    <s v="Implementarea de programe de dezvoltare de competențe didactice și de acordare de facilități pentru personalul didactic care activează în zone vulnerabile (zone greu accesibile, cu rată a abandonului școlar ridicată, cu rezultate școlare neperformante)"/>
    <s v="7.2.1"/>
    <s v="Consiliul Județean Călărași"/>
    <x v="22"/>
    <m/>
    <n v="484999.99999999994"/>
    <s v="suport"/>
    <s v="POEO-P4"/>
    <m/>
  </r>
  <r>
    <n v="33"/>
    <s v="DDs2"/>
    <m/>
    <x v="6"/>
    <s v="Axa7.2 Măsuri de creștere a calității serviciilor educaționale"/>
    <s v="Programe de burse pentru pregătirea profesională și pentru formarea continuă și perfecționarea educatorilor, învățătorilor, instructorilor și profesorilor din unitățile de învățământ"/>
    <s v="7.2.2"/>
    <s v="Consiliul Județean Călărași"/>
    <x v="11"/>
    <m/>
    <n v="969999.99999999988"/>
    <s v="punctual"/>
    <s v="POEO-P4"/>
    <m/>
  </r>
  <r>
    <n v="34"/>
    <s v="DDs2"/>
    <m/>
    <x v="6"/>
    <s v="Axa7.2 Măsuri de creștere a calității serviciilor educaționale"/>
    <s v="Derularea de programe și campanii în școli pentru promovarea învățării și a programelor de stimulare a performanțelor  (bursele de merit)"/>
    <s v="7.2.3"/>
    <s v="Consiliul Județean Călărași"/>
    <x v="11"/>
    <m/>
    <n v="969999.99999999988"/>
    <s v="punctual"/>
    <s v="POEO-P4"/>
    <m/>
  </r>
  <r>
    <n v="35"/>
    <s v="DDs2"/>
    <m/>
    <x v="7"/>
    <s v="Axa8.1 Îmbunătățirea infrastructurii serviciilor medicale și de îngrijire "/>
    <s v="Consolidarea, reabilitarea și modernizarea Spitalului Județean de Urgență Călărași"/>
    <s v="8.1.1"/>
    <s v="Consiliul Județean Călărași"/>
    <x v="23"/>
    <n v="3"/>
    <n v="34325937"/>
    <s v="strategic"/>
    <s v="POS-P4; PNRR-PI28"/>
    <s v="PDJ 2014 - 2020 (Corp F, G, H)"/>
  </r>
  <r>
    <n v="36"/>
    <s v="DDs2"/>
    <m/>
    <x v="7"/>
    <s v="Axa8.2 Dezvoltarea unui corp profesional înalt calificat"/>
    <s v="Măsuri pentru ocuparea posturilor care trebuie completate, complementar cu programe de acordare a facilităților pentru medici/ personalul medical"/>
    <s v="8.2.1"/>
    <s v="Consiliul Județean Călărași"/>
    <x v="12"/>
    <m/>
    <n v="494400"/>
    <s v="punctual"/>
    <s v="Buget CJ Călărași"/>
    <m/>
  </r>
  <r>
    <n v="37"/>
    <s v="DDs2"/>
    <m/>
    <x v="7"/>
    <s v="Axa8.2 Dezvoltarea unui corp profesional înalt calificat"/>
    <s v="Programe de stimulare a cadrelor medicale care aleg să profeseze în județ (burse pentru specializare profesională)"/>
    <s v="8.2.2"/>
    <s v="Consiliul Județean Călărași"/>
    <x v="11"/>
    <m/>
    <n v="1212500"/>
    <s v="suport"/>
    <s v="Buget CJ Călărași"/>
    <m/>
  </r>
  <r>
    <n v="38"/>
    <s v="DDs2"/>
    <m/>
    <x v="7"/>
    <s v="Axa8.3 Educația pentru sănătate și un stil de viață sănătos"/>
    <s v="Derularea de campanii județene pentru adoptarea unui stil de viață sănătos"/>
    <s v="8.3.1"/>
    <s v="Consiliul Județean Călărași"/>
    <x v="6"/>
    <m/>
    <n v="1212500"/>
    <s v="punctual"/>
    <s v="Buget CJ Călărași"/>
    <m/>
  </r>
  <r>
    <n v="39"/>
    <s v="DDs2"/>
    <m/>
    <x v="8"/>
    <s v="Axa9.1 Creșterea calității serviciilor furnizate"/>
    <s v="Modernizarea și extinderea infrastructurii pentru servicii sociale"/>
    <s v="9.1.1"/>
    <s v="Consiliul Județean Călărași"/>
    <x v="24"/>
    <m/>
    <n v="15000000"/>
    <s v="suport"/>
    <s v="POIDS "/>
    <m/>
  </r>
  <r>
    <n v="40"/>
    <s v="DDs2"/>
    <m/>
    <x v="8"/>
    <s v="Axa9.1 Creșterea calității serviciilor furnizate"/>
    <s v="Apeluri competitive pentru externalizarea serviciilor sociale către furnizori privați"/>
    <s v="9.1.2"/>
    <s v="Consiliul Județean Călărași"/>
    <x v="25"/>
    <m/>
    <n v="10000000"/>
    <s v="strategic"/>
    <s v="Buget CJ Călărași"/>
    <m/>
  </r>
  <r>
    <n v="41"/>
    <s v="DDs2"/>
    <m/>
    <x v="8"/>
    <s v="Axa9.1 Creșterea calității serviciilor furnizate"/>
    <s v="Sprijin pentru pentru creșterea competențelor profesionale ale personalului de specialitate din cadrul serviciilor sociale "/>
    <s v="9.1.3"/>
    <s v="Consiliul Județean Călărași"/>
    <x v="22"/>
    <m/>
    <n v="727500"/>
    <s v="suport"/>
    <s v="POIDS"/>
    <m/>
  </r>
  <r>
    <n v="42"/>
    <s v="DDs2"/>
    <m/>
    <x v="8"/>
    <s v="Axa9.2 Creșterea capacității de integrarea și inserție socială a beneficiarilor de servicii pentru dobândirea  autonomiei sociale și economice"/>
    <s v="Dezvoltarea serviciilor de reabilitare în comunitate, prin echipe mobile de servicii, pentru sprijinirea persoanelor cu dizabilități "/>
    <s v="9.2.1"/>
    <s v="Consiliul Județean Călărași"/>
    <x v="12"/>
    <n v="1"/>
    <n v="727500"/>
    <s v="punctual"/>
    <s v="POIDS Prioritatea 6"/>
    <m/>
  </r>
  <r>
    <n v="43"/>
    <s v="DDs2"/>
    <m/>
    <x v="8"/>
    <s v="Axa9.2 Creșterea capacității de integrarea și inserție socială a beneficiarilor de servicii pentru dobândirea  autonomiei sociale și economice"/>
    <s v="Dezvoltarea de programe pentru comunitățile marginalizate"/>
    <s v="9.2.2"/>
    <s v="Consiliul Județean Călărași"/>
    <x v="26"/>
    <m/>
    <n v="1212500"/>
    <s v="punctual"/>
    <s v="POIDS"/>
    <m/>
  </r>
  <r>
    <n v="44"/>
    <s v="DDs2"/>
    <m/>
    <x v="8"/>
    <s v="Axa9.2 Creșterea capacității de integrarea și inserție socială a beneficiarilor de servicii pentru dobândirea  autonomiei sociale și economice"/>
    <s v="Derularea de campanii județene pentru promovarea conceptelor de economie socială și antreprenoriat social"/>
    <s v="9.2.3"/>
    <s v="Consiliul Județean Călărași"/>
    <x v="6"/>
    <m/>
    <n v="1212500"/>
    <s v="punctual"/>
    <s v="Buget CJ Călărași"/>
    <m/>
  </r>
  <r>
    <n v="45"/>
    <s v="DDs2"/>
    <m/>
    <x v="9"/>
    <s v="Axa10.1 Dezvoltarea infrastructurii de agrement"/>
    <s v="Reabilitare, modernizare şi consolidare sediu Muzeul Dunării de Jos Călăraşi"/>
    <s v="10.1.1"/>
    <s v="Consiliul Județean Călărași"/>
    <x v="27"/>
    <n v="1"/>
    <n v="1839452"/>
    <s v="punctual"/>
    <s v="POR OS5.1 Axa 6"/>
    <s v="PDJ 2014 - 2020"/>
  </r>
  <r>
    <n v="46"/>
    <s v="DDs2"/>
    <m/>
    <x v="9"/>
    <s v="Axa10.1 Dezvoltarea infrastructurii de agrement"/>
    <s v="Sprijin pentru protejarea și valorificarea patrimoniului construit din județ_x000a_"/>
    <s v="10.1.1"/>
    <s v="Consiliul Județean Călărași"/>
    <x v="27"/>
    <n v="1"/>
    <n v="4000005"/>
    <s v="strategic"/>
    <s v="POR OS5.1 Axa 6"/>
    <m/>
  </r>
  <r>
    <n v="47"/>
    <s v="DDs2"/>
    <m/>
    <x v="9"/>
    <s v="Axa10.2 Promovarea unei agende publice culturale și sportive"/>
    <s v="Sprijinirea evenimentelor tradiționale reprezentative pentru județ"/>
    <s v="10.2.1"/>
    <s v="Consiliul Județean Călărași"/>
    <x v="28"/>
    <m/>
    <n v="1939999.9999999998"/>
    <s v="punctual"/>
    <s v="Buget CJ Călărași"/>
    <m/>
  </r>
  <r>
    <n v="48"/>
    <s v="ODc1"/>
    <m/>
    <x v="10"/>
    <s v="Axa11.1 Modernizarea instituțiilor administrației publice și dotarea cu tehnolologie IT modernă și performantă care să permită implementarea unor soluții software integrate de gestionare ușoară, rapidă și modernă a activității curente a administrațiilor publice"/>
    <s v="Sprijin pentru adoptarea de sisteme informatice pentru plata taxelor și impozitelor la nivelul tuturor instituțiilor publice"/>
    <s v="11.1.1"/>
    <s v="Consiliul Județean Călărași"/>
    <x v="29"/>
    <m/>
    <n v="2886723"/>
    <s v="strategic"/>
    <s v="POR OS1.4 Axa 1; POCIDIF-P9"/>
    <m/>
  </r>
  <r>
    <n v="49"/>
    <s v="ODc2"/>
    <m/>
    <x v="10"/>
    <s v="Axa11.1 Modernizarea instituțiilor administrației publice și dotarea cu tehnolologie IT modernă și performantă care să permită implementarea unor soluții software integrate de gestionare ușoară, rapidă și modernă a activității curente a administrațiilor publice"/>
    <s v="Implementarea de soluții de tip ”smart territory” la nivelul județului"/>
    <s v="11.1.2"/>
    <s v="Consiliul Județean Călărași"/>
    <x v="30"/>
    <m/>
    <n v="4000000"/>
    <s v="strategic"/>
    <s v="POR OS1.4 Axa 1; POCIDIF-P9"/>
    <m/>
  </r>
  <r>
    <n v="50"/>
    <s v="ODc1"/>
    <m/>
    <x v="10"/>
    <s v="Axa11.2 Dezvoltarea competențelor resurselor umane"/>
    <s v="Participarea funcționarilor angajați în administrația publică la cursuri/instruiri pentru dezvoltarea competențelor digitale"/>
    <s v="11.2.1"/>
    <s v="Consiliul Județean Călărași"/>
    <x v="31"/>
    <m/>
    <n v="1212500"/>
    <s v="punctual"/>
    <s v="POR OS1.4 Axa 1"/>
    <m/>
  </r>
  <r>
    <n v="51"/>
    <s v="ODc1"/>
    <m/>
    <x v="10"/>
    <s v="Axa11.3 Dezvoltarea parteneriatului, dialogului și consultării cu cetățenii și mediul de afaceri și a cooperării transfrontaliere"/>
    <s v="Continuarea implementării mecanismului de bugetare participativă"/>
    <s v="11.3.1"/>
    <s v="Consiliul Județean Călărași"/>
    <x v="32"/>
    <n v="7"/>
    <n v="145500"/>
    <s v="punctual"/>
    <s v="POR OS1.2 Axa 2"/>
    <m/>
  </r>
  <r>
    <n v="52"/>
    <s v="ODc1"/>
    <m/>
    <x v="10"/>
    <s v="Axa11.3 Dezvoltarea parteneriatului, dialogului și consultării cu cetățenii și mediul de afaceri și a cooperării transfrontaliere"/>
    <s v="Sprijinirea și promovarea înființării Asociațiilor de Dezvoltare Intercomunitară și a Grupurilor de Acțiune Locală"/>
    <s v="11.3.1"/>
    <s v="Consiliul Județean Călărași"/>
    <x v="33"/>
    <m/>
    <n v="145500"/>
    <s v="punctual"/>
    <s v="Buget CJ Călărași"/>
    <m/>
  </r>
  <r>
    <n v="53"/>
    <s v="ODc2"/>
    <m/>
    <x v="11"/>
    <s v="Axa12.1 Îmbunătățirea eficienței energetice la nivelul județului"/>
    <s v="Surse de energie regenerabilă prin înfiinţarea unui parc fotovoltaic în judeţul Călăraşi"/>
    <s v="12.1.1"/>
    <s v="Consiliul Județean Călărași"/>
    <x v="34"/>
    <m/>
    <n v="65000000"/>
    <s v="strategic"/>
    <s v="PO TJ; Prioritate 2"/>
    <s v="PDJ 2014 - 2020"/>
  </r>
  <r>
    <n v="54"/>
    <s v="ODc2"/>
    <m/>
    <x v="12"/>
    <s v="Axa 13.2 Încurajarea utilizării soluțiilor durabile"/>
    <s v="Lucrări pentru instalarea sistemelor de energie termică din surse regenerabile pentru clădirile instituțiilor publice "/>
    <s v="12.1.2"/>
    <s v="Consiliul Județean Călărași"/>
    <x v="35"/>
    <m/>
    <n v="33950000"/>
    <s v="punctual"/>
    <s v="PODD-P1"/>
    <m/>
  </r>
  <r>
    <n v="55"/>
    <s v="DDs2"/>
    <m/>
    <x v="11"/>
    <s v="Axa12.1 Îmbunătățirea eficienței energetice la nivelul județului"/>
    <s v="Reabilitarea termică şi dotarea cu sisteme de încălzire şi producere apă caldă din surse regenerabile a Centrului de Plasament „Sf. Ştefan” Perişoru"/>
    <s v="12.1.3"/>
    <s v="Consiliul Județean Călărași"/>
    <x v="36"/>
    <n v="1"/>
    <n v="1950000"/>
    <s v="punctual"/>
    <s v="PODD-P1"/>
    <s v="centralizator 2014 - 2020"/>
  </r>
  <r>
    <n v="56"/>
    <s v="DDs2"/>
    <m/>
    <x v="11"/>
    <s v="Axa12.1 Îmbunătățirea eficienței energetice la nivelul județului"/>
    <s v="Reabilitare energetică, Școală Gimnazială Specială nr. 1, Municipiul Călărași"/>
    <s v="12.1.4"/>
    <s v="Consiliul Județean Călărași"/>
    <x v="36"/>
    <n v="1"/>
    <n v="4445388"/>
    <s v="punctual"/>
    <s v="PODD-P1"/>
    <s v="centralizator 2014 - 2021"/>
  </r>
  <r>
    <n v="57"/>
    <s v="DDs2"/>
    <m/>
    <x v="11"/>
    <s v="Axa12.1 Îmbunătățirea eficienței energetice la nivelul județului"/>
    <s v="Sprijinirea modernizării și eficientizării energetice a clădirilor publice"/>
    <s v="12.1.5"/>
    <s v="Consiliul Județean Călărași"/>
    <x v="37"/>
    <m/>
    <n v="24250000"/>
    <s v="punctual"/>
    <s v="PODD-P1"/>
    <m/>
  </r>
  <r>
    <n v="58"/>
    <s v="ODc2"/>
    <m/>
    <x v="11"/>
    <s v="Axa12.2 Măsurile de protecție a mediului "/>
    <s v="Implementarea sistemelor de alertă pentru poluarea atmosferei, apei şi solului"/>
    <s v="12.2.1"/>
    <s v="Consiliul Județean Călărași"/>
    <x v="38"/>
    <m/>
    <m/>
    <s v="punctual"/>
    <s v="PO DD; Prioritatea 4"/>
    <m/>
  </r>
  <r>
    <n v="59"/>
    <s v="ODc2"/>
    <m/>
    <x v="11"/>
    <s v="Axa12.2 Măsurile de protecție a mediului "/>
    <s v="Sprijin pentru regenerarea spațiilor urbane degradate și a terenurilor virane / neutilizate / abandonate"/>
    <s v="12.2.1"/>
    <s v="Consiliul Județean Călărași"/>
    <x v="39"/>
    <m/>
    <n v="3394999.9999999995"/>
    <s v="punctual"/>
    <s v="PO DD; POTJ Prioritatea 3; _x000a_POR Sud Muntenia P3, OS2.7"/>
    <m/>
  </r>
  <r>
    <n v="60"/>
    <s v="ODc2"/>
    <m/>
    <x v="11"/>
    <s v="Axa12.2 Măsurile de protecție a mediului "/>
    <s v="Inventarierea în scopul valorificării a terenurilor și suprafețelor neutilizate (centre logistice, spații de agrement, centre culturale/educaționale, etc.)"/>
    <s v="12.2.3"/>
    <s v="Consiliul Județean Călărași"/>
    <x v="0"/>
    <n v="7"/>
    <n v="339500"/>
    <s v="punctual"/>
    <s v="PO DD; Prioritatea 3"/>
    <m/>
  </r>
  <r>
    <n v="61"/>
    <s v="ODc2"/>
    <m/>
    <x v="11"/>
    <s v="Axa12.3 Creșterea capacității de prevenire a dezastrelor și de reacție la apariția acestora"/>
    <s v="Protecție de mal braț Borcea km 48+000 - 49+500"/>
    <s v="12.3.1"/>
    <s v="Consiliul Județean Călărași"/>
    <x v="40"/>
    <n v="1"/>
    <n v="25000000"/>
    <s v="punctual"/>
    <s v="PNRR-PI18"/>
    <s v="PDJ 2014 - 2020"/>
  </r>
  <r>
    <n v="62"/>
    <s v="ODc2"/>
    <m/>
    <x v="11"/>
    <s v="Axa12.3 Creșterea capacității de prevenire a dezastrelor și de reacție la apariția acestora"/>
    <s v="Protecție de mal Dunăre km 425+050 - 426+500"/>
    <s v="12.3.2"/>
    <s v="Consiliul Județean Călărași"/>
    <x v="40"/>
    <n v="1"/>
    <m/>
    <s v="punctual"/>
    <s v="PNRR-PI18"/>
    <s v="Adresa SGA Călărași"/>
  </r>
  <r>
    <n v="63"/>
    <s v="ODc2"/>
    <m/>
    <x v="11"/>
    <s v="Axa12.3 Creșterea capacității de prevenire a dezastrelor și de reacție la apariția acestora"/>
    <s v="Îmbunătăţirea sistemelor de avertizare si alarmare a populatiei din judeţul Călăraşi"/>
    <s v="12.3.3"/>
    <s v="Consiliul Județean Călărași + ISU"/>
    <x v="41"/>
    <m/>
    <n v="2936250"/>
    <s v="punctual"/>
    <m/>
    <s v="PDJ 2014 - 2020"/>
  </r>
  <r>
    <n v="64"/>
    <s v="ODc2"/>
    <m/>
    <x v="11"/>
    <s v="Axa12.3 Creșterea capacității de prevenire a dezastrelor și de reacție la apariția acestora"/>
    <s v="Extinderea, modernizarea şi dotarea cu tehnică de calcul, alarmare şi de comunicaţii a dispeceratului integrat de urgenţă ISU-SAJ"/>
    <s v="12.3.4"/>
    <s v="Consiliul Județean Călărași + ISU"/>
    <x v="42"/>
    <m/>
    <n v="4698000"/>
    <s v="punctual"/>
    <m/>
    <s v="PDJ 2014 - 2020"/>
  </r>
  <r>
    <n v="65"/>
    <s v="ODc2"/>
    <m/>
    <x v="11"/>
    <s v="Axa12.3 Creșterea capacității de prevenire a dezastrelor și de reacție la apariția acestora"/>
    <s v="Îmbunătăţirea capacităţii şi calităţii serviciilor de urgenţă asigurate la nivelul judeţului Călăraşi prin dotarea bazelor operaţionale pentru situaţii de urgenţă cu tehnică de intervenţie"/>
    <s v="12.3.5"/>
    <s v="Consiliul Județean Călărași + ISU"/>
    <x v="42"/>
    <m/>
    <n v="18009000"/>
    <s v="punctual"/>
    <m/>
    <s v="PDJ 2014 - 2020"/>
  </r>
  <r>
    <n v="66"/>
    <s v="ODc2"/>
    <m/>
    <x v="11"/>
    <s v="Axa12.3 Creșterea capacității de prevenire a dezastrelor și de reacție la apariția acestora"/>
    <s v="Îmbunătăţirea calităţii serviciilor de urgenţă prin înfiinţarea unei baze de pregătire a personalul serviciilor voluntare şi profesioniste pentru situaţii de urgenţă."/>
    <s v="12.3.6"/>
    <s v="Consiliul Județean Călărași + ISU"/>
    <x v="42"/>
    <m/>
    <n v="5676750"/>
    <s v="punctual"/>
    <m/>
    <s v="PDJ 2014 - 2020"/>
  </r>
  <r>
    <n v="67"/>
    <s v="ODc2"/>
    <m/>
    <x v="12"/>
    <s v="Axa 13.2 Încurajarea utilizării soluțiilor durabile"/>
    <s v="Educare și informare privind consumul responsabil de energie și privind avantajele utilizării surselor de energie regenerabilă"/>
    <s v="12.3.7"/>
    <s v="Consiliul Județean Călărași"/>
    <x v="43"/>
    <n v="5"/>
    <n v="100000"/>
    <s v="suport"/>
    <s v="PO TJ; Prioritate 2"/>
    <s v="PDJ 2014 - 2020"/>
  </r>
  <r>
    <n v="68"/>
    <s v="ODc2"/>
    <m/>
    <x v="12"/>
    <s v="Axa12.1 Măsurile de protecție a mediului "/>
    <s v="Derularea unor programe de conștientizare a populației cu privire la măsurile de protecție a mediului și promovarea economiei circulare"/>
    <s v="12.3.8"/>
    <s v="Consiliul Județean Călărași în parteneriat"/>
    <x v="43"/>
    <n v="5"/>
    <n v="100000"/>
    <s v="suport"/>
    <s v="PO TJ; Prioritate 2"/>
    <m/>
  </r>
  <r>
    <m/>
    <m/>
    <m/>
    <x v="13"/>
    <m/>
    <m/>
    <m/>
    <m/>
    <x v="44"/>
    <m/>
    <m/>
    <m/>
    <m/>
    <m/>
  </r>
  <r>
    <m/>
    <m/>
    <m/>
    <x v="13"/>
    <m/>
    <m/>
    <m/>
    <m/>
    <x v="44"/>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A52C44C-7A00-4EA7-B019-4BC06CFA7BE7}" name="PivotTable1" cacheId="2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73" firstHeaderRow="1" firstDataRow="1" firstDataCol="1"/>
  <pivotFields count="14">
    <pivotField showAll="0"/>
    <pivotField showAll="0"/>
    <pivotField showAll="0"/>
    <pivotField axis="axisRow" showAll="0">
      <items count="22">
        <item x="0"/>
        <item m="1" x="20"/>
        <item x="1"/>
        <item x="2"/>
        <item m="1" x="16"/>
        <item m="1" x="18"/>
        <item m="1" x="19"/>
        <item m="1" x="14"/>
        <item m="1" x="15"/>
        <item m="1" x="17"/>
        <item x="13"/>
        <item x="3"/>
        <item x="4"/>
        <item x="5"/>
        <item x="6"/>
        <item x="7"/>
        <item x="8"/>
        <item x="9"/>
        <item x="10"/>
        <item x="11"/>
        <item x="12"/>
        <item t="default"/>
      </items>
    </pivotField>
    <pivotField showAll="0"/>
    <pivotField dataField="1" showAll="0"/>
    <pivotField showAll="0"/>
    <pivotField showAll="0"/>
    <pivotField axis="axisRow" showAll="0">
      <items count="51">
        <item x="15"/>
        <item x="34"/>
        <item x="14"/>
        <item x="16"/>
        <item m="1" x="46"/>
        <item m="1" x="47"/>
        <item x="33"/>
        <item x="32"/>
        <item x="25"/>
        <item x="9"/>
        <item x="6"/>
        <item x="17"/>
        <item x="27"/>
        <item x="24"/>
        <item x="21"/>
        <item x="23"/>
        <item x="37"/>
        <item x="36"/>
        <item m="1" x="49"/>
        <item x="28"/>
        <item x="5"/>
        <item x="40"/>
        <item x="42"/>
        <item x="12"/>
        <item x="1"/>
        <item x="3"/>
        <item x="31"/>
        <item x="7"/>
        <item x="11"/>
        <item x="43"/>
        <item x="22"/>
        <item x="26"/>
        <item x="19"/>
        <item x="38"/>
        <item x="29"/>
        <item x="41"/>
        <item x="35"/>
        <item m="1" x="45"/>
        <item x="10"/>
        <item x="2"/>
        <item x="39"/>
        <item m="1" x="48"/>
        <item x="8"/>
        <item x="13"/>
        <item x="44"/>
        <item x="0"/>
        <item x="4"/>
        <item x="18"/>
        <item x="20"/>
        <item x="30"/>
        <item t="default"/>
      </items>
    </pivotField>
    <pivotField showAll="0"/>
    <pivotField showAll="0"/>
    <pivotField showAll="0"/>
    <pivotField showAll="0"/>
    <pivotField showAll="0"/>
  </pivotFields>
  <rowFields count="2">
    <field x="3"/>
    <field x="8"/>
  </rowFields>
  <rowItems count="70">
    <i>
      <x/>
    </i>
    <i r="1">
      <x v="24"/>
    </i>
    <i r="1">
      <x v="25"/>
    </i>
    <i r="1">
      <x v="39"/>
    </i>
    <i r="1">
      <x v="45"/>
    </i>
    <i>
      <x v="2"/>
    </i>
    <i r="1">
      <x v="10"/>
    </i>
    <i r="1">
      <x v="20"/>
    </i>
    <i r="1">
      <x v="25"/>
    </i>
    <i r="1">
      <x v="46"/>
    </i>
    <i>
      <x v="3"/>
    </i>
    <i r="1">
      <x v="9"/>
    </i>
    <i r="1">
      <x v="10"/>
    </i>
    <i r="1">
      <x v="27"/>
    </i>
    <i r="1">
      <x v="38"/>
    </i>
    <i r="1">
      <x v="42"/>
    </i>
    <i>
      <x v="10"/>
    </i>
    <i r="1">
      <x v="44"/>
    </i>
    <i>
      <x v="11"/>
    </i>
    <i r="1">
      <x v="28"/>
    </i>
    <i>
      <x v="12"/>
    </i>
    <i r="1">
      <x v="23"/>
    </i>
    <i>
      <x v="13"/>
    </i>
    <i r="1">
      <x/>
    </i>
    <i r="1">
      <x v="2"/>
    </i>
    <i r="1">
      <x v="3"/>
    </i>
    <i r="1">
      <x v="11"/>
    </i>
    <i r="1">
      <x v="32"/>
    </i>
    <i r="1">
      <x v="43"/>
    </i>
    <i r="1">
      <x v="47"/>
    </i>
    <i r="1">
      <x v="48"/>
    </i>
    <i>
      <x v="14"/>
    </i>
    <i r="1">
      <x v="14"/>
    </i>
    <i r="1">
      <x v="28"/>
    </i>
    <i r="1">
      <x v="30"/>
    </i>
    <i>
      <x v="15"/>
    </i>
    <i r="1">
      <x v="10"/>
    </i>
    <i r="1">
      <x v="15"/>
    </i>
    <i r="1">
      <x v="23"/>
    </i>
    <i r="1">
      <x v="28"/>
    </i>
    <i>
      <x v="16"/>
    </i>
    <i r="1">
      <x v="8"/>
    </i>
    <i r="1">
      <x v="10"/>
    </i>
    <i r="1">
      <x v="13"/>
    </i>
    <i r="1">
      <x v="23"/>
    </i>
    <i r="1">
      <x v="30"/>
    </i>
    <i r="1">
      <x v="31"/>
    </i>
    <i>
      <x v="17"/>
    </i>
    <i r="1">
      <x v="12"/>
    </i>
    <i r="1">
      <x v="19"/>
    </i>
    <i>
      <x v="18"/>
    </i>
    <i r="1">
      <x v="6"/>
    </i>
    <i r="1">
      <x v="7"/>
    </i>
    <i r="1">
      <x v="26"/>
    </i>
    <i r="1">
      <x v="34"/>
    </i>
    <i r="1">
      <x v="49"/>
    </i>
    <i>
      <x v="19"/>
    </i>
    <i r="1">
      <x v="1"/>
    </i>
    <i r="1">
      <x v="16"/>
    </i>
    <i r="1">
      <x v="17"/>
    </i>
    <i r="1">
      <x v="21"/>
    </i>
    <i r="1">
      <x v="22"/>
    </i>
    <i r="1">
      <x v="33"/>
    </i>
    <i r="1">
      <x v="35"/>
    </i>
    <i r="1">
      <x v="40"/>
    </i>
    <i r="1">
      <x v="45"/>
    </i>
    <i>
      <x v="20"/>
    </i>
    <i r="1">
      <x v="29"/>
    </i>
    <i r="1">
      <x v="36"/>
    </i>
    <i t="grand">
      <x/>
    </i>
  </rowItems>
  <colItems count="1">
    <i/>
  </colItems>
  <dataFields count="1">
    <dataField name="Count of Proiect"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459DFB6-3E48-430E-82AA-67E28E2F67D6}" name="PivotTable1" cacheId="1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37" firstHeaderRow="1" firstDataRow="1" firstDataCol="1"/>
  <pivotFields count="13">
    <pivotField showAll="0"/>
    <pivotField showAll="0"/>
    <pivotField showAll="0"/>
    <pivotField showAll="0"/>
    <pivotField axis="axisRow" showAll="0">
      <items count="35">
        <item x="30"/>
        <item x="31"/>
        <item x="0"/>
        <item x="1"/>
        <item x="2"/>
        <item x="23"/>
        <item x="16"/>
        <item x="25"/>
        <item x="26"/>
        <item x="24"/>
        <item x="28"/>
        <item x="27"/>
        <item x="3"/>
        <item x="4"/>
        <item x="5"/>
        <item x="6"/>
        <item x="7"/>
        <item x="8"/>
        <item x="9"/>
        <item x="10"/>
        <item x="11"/>
        <item x="12"/>
        <item x="13"/>
        <item x="14"/>
        <item x="15"/>
        <item x="17"/>
        <item x="18"/>
        <item x="29"/>
        <item x="19"/>
        <item x="20"/>
        <item x="21"/>
        <item x="22"/>
        <item m="1" x="33"/>
        <item x="32"/>
        <item t="default"/>
      </items>
    </pivotField>
    <pivotField dataField="1" showAll="0"/>
    <pivotField showAll="0"/>
    <pivotField showAll="0"/>
    <pivotField showAll="0"/>
    <pivotField showAll="0"/>
    <pivotField showAll="0"/>
    <pivotField showAll="0"/>
    <pivotField showAll="0"/>
  </pivotFields>
  <rowFields count="1">
    <field x="4"/>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3"/>
    </i>
    <i t="grand">
      <x/>
    </i>
  </rowItems>
  <colItems count="1">
    <i/>
  </colItems>
  <dataFields count="1">
    <dataField name="Count of Proiect"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D8E6-25FA-412B-8ACE-4D18CD469A07}">
  <dimension ref="A3:B73"/>
  <sheetViews>
    <sheetView workbookViewId="0">
      <selection activeCell="A10" sqref="A10"/>
    </sheetView>
  </sheetViews>
  <sheetFormatPr defaultRowHeight="14.4" x14ac:dyDescent="0.3"/>
  <cols>
    <col min="1" max="1" width="97.5546875" bestFit="1" customWidth="1"/>
    <col min="2" max="2" width="14.77734375" bestFit="1" customWidth="1"/>
  </cols>
  <sheetData>
    <row r="3" spans="1:2" x14ac:dyDescent="0.3">
      <c r="A3" s="4" t="s">
        <v>89</v>
      </c>
      <c r="B3" t="s">
        <v>183</v>
      </c>
    </row>
    <row r="4" spans="1:2" x14ac:dyDescent="0.3">
      <c r="A4" s="5" t="s">
        <v>92</v>
      </c>
      <c r="B4" s="6">
        <v>6</v>
      </c>
    </row>
    <row r="5" spans="1:2" x14ac:dyDescent="0.3">
      <c r="A5" s="20" t="s">
        <v>318</v>
      </c>
      <c r="B5" s="6">
        <v>1</v>
      </c>
    </row>
    <row r="6" spans="1:2" x14ac:dyDescent="0.3">
      <c r="A6" s="20" t="s">
        <v>323</v>
      </c>
      <c r="B6" s="6">
        <v>1</v>
      </c>
    </row>
    <row r="7" spans="1:2" x14ac:dyDescent="0.3">
      <c r="A7" s="20" t="s">
        <v>342</v>
      </c>
      <c r="B7" s="6">
        <v>3</v>
      </c>
    </row>
    <row r="8" spans="1:2" x14ac:dyDescent="0.3">
      <c r="A8" s="20" t="s">
        <v>428</v>
      </c>
      <c r="B8" s="6">
        <v>1</v>
      </c>
    </row>
    <row r="9" spans="1:2" x14ac:dyDescent="0.3">
      <c r="A9" s="5" t="s">
        <v>5</v>
      </c>
      <c r="B9" s="6">
        <v>4</v>
      </c>
    </row>
    <row r="10" spans="1:2" x14ac:dyDescent="0.3">
      <c r="A10" s="20" t="s">
        <v>348</v>
      </c>
      <c r="B10" s="6">
        <v>1</v>
      </c>
    </row>
    <row r="11" spans="1:2" x14ac:dyDescent="0.3">
      <c r="A11" s="20" t="s">
        <v>321</v>
      </c>
      <c r="B11" s="6">
        <v>1</v>
      </c>
    </row>
    <row r="12" spans="1:2" x14ac:dyDescent="0.3">
      <c r="A12" s="20" t="s">
        <v>323</v>
      </c>
      <c r="B12" s="6">
        <v>1</v>
      </c>
    </row>
    <row r="13" spans="1:2" x14ac:dyDescent="0.3">
      <c r="A13" s="20" t="s">
        <v>436</v>
      </c>
      <c r="B13" s="6">
        <v>1</v>
      </c>
    </row>
    <row r="14" spans="1:2" x14ac:dyDescent="0.3">
      <c r="A14" s="5" t="s">
        <v>6</v>
      </c>
      <c r="B14" s="6">
        <v>5</v>
      </c>
    </row>
    <row r="15" spans="1:2" x14ac:dyDescent="0.3">
      <c r="A15" s="20" t="s">
        <v>327</v>
      </c>
      <c r="B15" s="6">
        <v>1</v>
      </c>
    </row>
    <row r="16" spans="1:2" x14ac:dyDescent="0.3">
      <c r="A16" s="20" t="s">
        <v>348</v>
      </c>
      <c r="B16" s="6">
        <v>1</v>
      </c>
    </row>
    <row r="17" spans="1:2" x14ac:dyDescent="0.3">
      <c r="A17" s="20" t="s">
        <v>325</v>
      </c>
      <c r="B17" s="6">
        <v>1</v>
      </c>
    </row>
    <row r="18" spans="1:2" x14ac:dyDescent="0.3">
      <c r="A18" s="20" t="s">
        <v>329</v>
      </c>
      <c r="B18" s="6">
        <v>1</v>
      </c>
    </row>
    <row r="19" spans="1:2" x14ac:dyDescent="0.3">
      <c r="A19" s="20" t="s">
        <v>326</v>
      </c>
      <c r="B19" s="6">
        <v>1</v>
      </c>
    </row>
    <row r="20" spans="1:2" x14ac:dyDescent="0.3">
      <c r="A20" s="5" t="s">
        <v>90</v>
      </c>
      <c r="B20" s="6"/>
    </row>
    <row r="21" spans="1:2" x14ac:dyDescent="0.3">
      <c r="A21" s="20" t="s">
        <v>90</v>
      </c>
      <c r="B21" s="6"/>
    </row>
    <row r="22" spans="1:2" x14ac:dyDescent="0.3">
      <c r="A22" s="5" t="s">
        <v>443</v>
      </c>
      <c r="B22" s="6">
        <v>2</v>
      </c>
    </row>
    <row r="23" spans="1:2" x14ac:dyDescent="0.3">
      <c r="A23" s="20" t="s">
        <v>322</v>
      </c>
      <c r="B23" s="6">
        <v>2</v>
      </c>
    </row>
    <row r="24" spans="1:2" x14ac:dyDescent="0.3">
      <c r="A24" s="5" t="s">
        <v>447</v>
      </c>
      <c r="B24" s="6">
        <v>1</v>
      </c>
    </row>
    <row r="25" spans="1:2" x14ac:dyDescent="0.3">
      <c r="A25" s="20" t="s">
        <v>347</v>
      </c>
      <c r="B25" s="6">
        <v>1</v>
      </c>
    </row>
    <row r="26" spans="1:2" x14ac:dyDescent="0.3">
      <c r="A26" s="5" t="s">
        <v>449</v>
      </c>
      <c r="B26" s="6">
        <v>12</v>
      </c>
    </row>
    <row r="27" spans="1:2" x14ac:dyDescent="0.3">
      <c r="A27" s="20" t="s">
        <v>357</v>
      </c>
      <c r="B27" s="6">
        <v>1</v>
      </c>
    </row>
    <row r="28" spans="1:2" x14ac:dyDescent="0.3">
      <c r="A28" s="20" t="s">
        <v>356</v>
      </c>
      <c r="B28" s="6">
        <v>2</v>
      </c>
    </row>
    <row r="29" spans="1:2" x14ac:dyDescent="0.3">
      <c r="A29" s="20" t="s">
        <v>358</v>
      </c>
      <c r="B29" s="6">
        <v>3</v>
      </c>
    </row>
    <row r="30" spans="1:2" x14ac:dyDescent="0.3">
      <c r="A30" s="20" t="s">
        <v>361</v>
      </c>
      <c r="B30" s="6">
        <v>2</v>
      </c>
    </row>
    <row r="31" spans="1:2" x14ac:dyDescent="0.3">
      <c r="A31" s="20" t="s">
        <v>362</v>
      </c>
      <c r="B31" s="6">
        <v>1</v>
      </c>
    </row>
    <row r="32" spans="1:2" x14ac:dyDescent="0.3">
      <c r="A32" s="20" t="s">
        <v>359</v>
      </c>
      <c r="B32" s="6">
        <v>1</v>
      </c>
    </row>
    <row r="33" spans="1:2" x14ac:dyDescent="0.3">
      <c r="A33" s="20" t="s">
        <v>534</v>
      </c>
      <c r="B33" s="6">
        <v>1</v>
      </c>
    </row>
    <row r="34" spans="1:2" x14ac:dyDescent="0.3">
      <c r="A34" s="20" t="s">
        <v>984</v>
      </c>
      <c r="B34" s="6">
        <v>1</v>
      </c>
    </row>
    <row r="35" spans="1:2" x14ac:dyDescent="0.3">
      <c r="A35" s="5" t="s">
        <v>458</v>
      </c>
      <c r="B35" s="6">
        <v>4</v>
      </c>
    </row>
    <row r="36" spans="1:2" x14ac:dyDescent="0.3">
      <c r="A36" s="20" t="s">
        <v>353</v>
      </c>
      <c r="B36" s="6">
        <v>1</v>
      </c>
    </row>
    <row r="37" spans="1:2" x14ac:dyDescent="0.3">
      <c r="A37" s="20" t="s">
        <v>322</v>
      </c>
      <c r="B37" s="6">
        <v>2</v>
      </c>
    </row>
    <row r="38" spans="1:2" x14ac:dyDescent="0.3">
      <c r="A38" s="20" t="s">
        <v>351</v>
      </c>
      <c r="B38" s="6">
        <v>1</v>
      </c>
    </row>
    <row r="39" spans="1:2" x14ac:dyDescent="0.3">
      <c r="A39" s="5" t="s">
        <v>461</v>
      </c>
      <c r="B39" s="6">
        <v>4</v>
      </c>
    </row>
    <row r="40" spans="1:2" x14ac:dyDescent="0.3">
      <c r="A40" s="20" t="s">
        <v>348</v>
      </c>
      <c r="B40" s="6">
        <v>1</v>
      </c>
    </row>
    <row r="41" spans="1:2" x14ac:dyDescent="0.3">
      <c r="A41" s="20" t="s">
        <v>346</v>
      </c>
      <c r="B41" s="6">
        <v>1</v>
      </c>
    </row>
    <row r="42" spans="1:2" x14ac:dyDescent="0.3">
      <c r="A42" s="20" t="s">
        <v>347</v>
      </c>
      <c r="B42" s="6">
        <v>1</v>
      </c>
    </row>
    <row r="43" spans="1:2" x14ac:dyDescent="0.3">
      <c r="A43" s="20" t="s">
        <v>322</v>
      </c>
      <c r="B43" s="6">
        <v>1</v>
      </c>
    </row>
    <row r="44" spans="1:2" x14ac:dyDescent="0.3">
      <c r="A44" s="5" t="s">
        <v>465</v>
      </c>
      <c r="B44" s="6">
        <v>6</v>
      </c>
    </row>
    <row r="45" spans="1:2" x14ac:dyDescent="0.3">
      <c r="A45" s="20" t="s">
        <v>350</v>
      </c>
      <c r="B45" s="6">
        <v>1</v>
      </c>
    </row>
    <row r="46" spans="1:2" x14ac:dyDescent="0.3">
      <c r="A46" s="20" t="s">
        <v>348</v>
      </c>
      <c r="B46" s="6">
        <v>1</v>
      </c>
    </row>
    <row r="47" spans="1:2" x14ac:dyDescent="0.3">
      <c r="A47" s="20" t="s">
        <v>349</v>
      </c>
      <c r="B47" s="6">
        <v>1</v>
      </c>
    </row>
    <row r="48" spans="1:2" x14ac:dyDescent="0.3">
      <c r="A48" s="20" t="s">
        <v>347</v>
      </c>
      <c r="B48" s="6">
        <v>1</v>
      </c>
    </row>
    <row r="49" spans="1:2" x14ac:dyDescent="0.3">
      <c r="A49" s="20" t="s">
        <v>351</v>
      </c>
      <c r="B49" s="6">
        <v>1</v>
      </c>
    </row>
    <row r="50" spans="1:2" x14ac:dyDescent="0.3">
      <c r="A50" s="20" t="s">
        <v>352</v>
      </c>
      <c r="B50" s="6">
        <v>1</v>
      </c>
    </row>
    <row r="51" spans="1:2" x14ac:dyDescent="0.3">
      <c r="A51" s="5" t="s">
        <v>468</v>
      </c>
      <c r="B51" s="6">
        <v>3</v>
      </c>
    </row>
    <row r="52" spans="1:2" x14ac:dyDescent="0.3">
      <c r="A52" s="20" t="s">
        <v>369</v>
      </c>
      <c r="B52" s="6">
        <v>2</v>
      </c>
    </row>
    <row r="53" spans="1:2" x14ac:dyDescent="0.3">
      <c r="A53" s="20" t="s">
        <v>370</v>
      </c>
      <c r="B53" s="6">
        <v>1</v>
      </c>
    </row>
    <row r="54" spans="1:2" x14ac:dyDescent="0.3">
      <c r="A54" s="5" t="s">
        <v>472</v>
      </c>
      <c r="B54" s="6">
        <v>5</v>
      </c>
    </row>
    <row r="55" spans="1:2" x14ac:dyDescent="0.3">
      <c r="A55" s="20" t="s">
        <v>374</v>
      </c>
      <c r="B55" s="6">
        <v>1</v>
      </c>
    </row>
    <row r="56" spans="1:2" x14ac:dyDescent="0.3">
      <c r="A56" s="20" t="s">
        <v>373</v>
      </c>
      <c r="B56" s="6">
        <v>1</v>
      </c>
    </row>
    <row r="57" spans="1:2" x14ac:dyDescent="0.3">
      <c r="A57" s="20" t="s">
        <v>372</v>
      </c>
      <c r="B57" s="6">
        <v>1</v>
      </c>
    </row>
    <row r="58" spans="1:2" x14ac:dyDescent="0.3">
      <c r="A58" s="20" t="s">
        <v>371</v>
      </c>
      <c r="B58" s="6">
        <v>1</v>
      </c>
    </row>
    <row r="59" spans="1:2" x14ac:dyDescent="0.3">
      <c r="A59" s="20" t="s">
        <v>529</v>
      </c>
      <c r="B59" s="6">
        <v>1</v>
      </c>
    </row>
    <row r="60" spans="1:2" x14ac:dyDescent="0.3">
      <c r="A60" s="5" t="s">
        <v>475</v>
      </c>
      <c r="B60" s="6">
        <v>13</v>
      </c>
    </row>
    <row r="61" spans="1:2" x14ac:dyDescent="0.3">
      <c r="A61" s="20" t="s">
        <v>343</v>
      </c>
      <c r="B61" s="6">
        <v>1</v>
      </c>
    </row>
    <row r="62" spans="1:2" x14ac:dyDescent="0.3">
      <c r="A62" s="20" t="s">
        <v>355</v>
      </c>
      <c r="B62" s="6">
        <v>1</v>
      </c>
    </row>
    <row r="63" spans="1:2" x14ac:dyDescent="0.3">
      <c r="A63" s="20" t="s">
        <v>44</v>
      </c>
      <c r="B63" s="6">
        <v>2</v>
      </c>
    </row>
    <row r="64" spans="1:2" x14ac:dyDescent="0.3">
      <c r="A64" s="20" t="s">
        <v>366</v>
      </c>
      <c r="B64" s="6">
        <v>2</v>
      </c>
    </row>
    <row r="65" spans="1:2" x14ac:dyDescent="0.3">
      <c r="A65" s="20" t="s">
        <v>368</v>
      </c>
      <c r="B65" s="6">
        <v>3</v>
      </c>
    </row>
    <row r="66" spans="1:2" x14ac:dyDescent="0.3">
      <c r="A66" s="20" t="s">
        <v>360</v>
      </c>
      <c r="B66" s="6">
        <v>1</v>
      </c>
    </row>
    <row r="67" spans="1:2" x14ac:dyDescent="0.3">
      <c r="A67" s="20" t="s">
        <v>367</v>
      </c>
      <c r="B67" s="6">
        <v>1</v>
      </c>
    </row>
    <row r="68" spans="1:2" x14ac:dyDescent="0.3">
      <c r="A68" s="20" t="s">
        <v>363</v>
      </c>
      <c r="B68" s="6">
        <v>1</v>
      </c>
    </row>
    <row r="69" spans="1:2" x14ac:dyDescent="0.3">
      <c r="A69" s="20" t="s">
        <v>428</v>
      </c>
      <c r="B69" s="6">
        <v>1</v>
      </c>
    </row>
    <row r="70" spans="1:2" x14ac:dyDescent="0.3">
      <c r="A70" s="5" t="s">
        <v>478</v>
      </c>
      <c r="B70" s="6">
        <v>3</v>
      </c>
    </row>
    <row r="71" spans="1:2" x14ac:dyDescent="0.3">
      <c r="A71" s="20" t="s">
        <v>364</v>
      </c>
      <c r="B71" s="6">
        <v>2</v>
      </c>
    </row>
    <row r="72" spans="1:2" x14ac:dyDescent="0.3">
      <c r="A72" s="20" t="s">
        <v>365</v>
      </c>
      <c r="B72" s="6">
        <v>1</v>
      </c>
    </row>
    <row r="73" spans="1:2" x14ac:dyDescent="0.3">
      <c r="A73" s="5" t="s">
        <v>91</v>
      </c>
      <c r="B73" s="6">
        <v>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abSelected="1" zoomScale="80" zoomScaleNormal="80" workbookViewId="0">
      <pane ySplit="1" topLeftCell="A2" activePane="bottomLeft" state="frozen"/>
      <selection pane="bottomLeft" activeCell="I23" sqref="I23"/>
    </sheetView>
  </sheetViews>
  <sheetFormatPr defaultRowHeight="13.8" x14ac:dyDescent="0.3"/>
  <cols>
    <col min="1" max="1" width="5.21875" style="14" customWidth="1"/>
    <col min="2" max="2" width="8.6640625" style="2" customWidth="1"/>
    <col min="3" max="3" width="9.44140625" style="2" customWidth="1"/>
    <col min="4" max="4" width="27.109375" style="2" customWidth="1"/>
    <col min="5" max="5" width="28.33203125" style="2" customWidth="1"/>
    <col min="6" max="6" width="45.5546875" style="2" customWidth="1"/>
    <col min="7" max="7" width="8.88671875" style="14" customWidth="1"/>
    <col min="8" max="8" width="14.88671875" style="2" customWidth="1"/>
    <col min="9" max="9" width="24.44140625" style="2" customWidth="1"/>
    <col min="10" max="10" width="8.88671875" style="14" hidden="1" customWidth="1"/>
    <col min="11" max="11" width="19.21875" style="23" customWidth="1"/>
    <col min="12" max="12" width="13.77734375" style="3" customWidth="1"/>
    <col min="13" max="13" width="19.33203125" style="2" customWidth="1"/>
    <col min="14" max="14" width="16.77734375" style="2" customWidth="1"/>
    <col min="15" max="16384" width="8.88671875" style="2"/>
  </cols>
  <sheetData>
    <row r="1" spans="1:14" s="1" customFormat="1" ht="27.6" x14ac:dyDescent="0.3">
      <c r="A1" s="11" t="s">
        <v>0</v>
      </c>
      <c r="B1" s="11" t="s">
        <v>1</v>
      </c>
      <c r="C1" s="11" t="s">
        <v>3</v>
      </c>
      <c r="D1" s="11" t="s">
        <v>2</v>
      </c>
      <c r="E1" s="11" t="s">
        <v>4</v>
      </c>
      <c r="F1" s="11" t="s">
        <v>11</v>
      </c>
      <c r="G1" s="11" t="s">
        <v>12</v>
      </c>
      <c r="H1" s="11" t="s">
        <v>536</v>
      </c>
      <c r="I1" s="11" t="s">
        <v>13</v>
      </c>
      <c r="J1" s="11" t="s">
        <v>23</v>
      </c>
      <c r="K1" s="22" t="s">
        <v>29</v>
      </c>
      <c r="L1" s="12" t="s">
        <v>431</v>
      </c>
      <c r="M1" s="11" t="s">
        <v>24</v>
      </c>
      <c r="N1" s="11" t="s">
        <v>25</v>
      </c>
    </row>
    <row r="2" spans="1:14" ht="66" customHeight="1" x14ac:dyDescent="0.3">
      <c r="A2" s="15">
        <v>1</v>
      </c>
      <c r="B2" s="7" t="s">
        <v>411</v>
      </c>
      <c r="C2" s="7" t="s">
        <v>413</v>
      </c>
      <c r="D2" s="7" t="s">
        <v>15</v>
      </c>
      <c r="E2" s="7" t="s">
        <v>8</v>
      </c>
      <c r="F2" s="7" t="s">
        <v>427</v>
      </c>
      <c r="G2" s="13" t="s">
        <v>375</v>
      </c>
      <c r="H2" s="7" t="s">
        <v>522</v>
      </c>
      <c r="I2" s="7" t="s">
        <v>428</v>
      </c>
      <c r="J2" s="15">
        <v>7</v>
      </c>
      <c r="K2" s="21">
        <f>50000*4.85</f>
        <v>242499.99999999997</v>
      </c>
      <c r="L2" s="8" t="s">
        <v>433</v>
      </c>
      <c r="M2" s="7" t="s">
        <v>429</v>
      </c>
      <c r="N2" s="7"/>
    </row>
    <row r="3" spans="1:14" ht="27.6" x14ac:dyDescent="0.3">
      <c r="A3" s="15">
        <v>2</v>
      </c>
      <c r="B3" s="7" t="s">
        <v>411</v>
      </c>
      <c r="C3" s="7" t="s">
        <v>413</v>
      </c>
      <c r="D3" s="7" t="s">
        <v>15</v>
      </c>
      <c r="E3" s="7" t="s">
        <v>8</v>
      </c>
      <c r="F3" s="7" t="s">
        <v>299</v>
      </c>
      <c r="G3" s="13" t="s">
        <v>376</v>
      </c>
      <c r="H3" s="7" t="s">
        <v>523</v>
      </c>
      <c r="I3" s="7" t="s">
        <v>318</v>
      </c>
      <c r="J3" s="15">
        <v>35</v>
      </c>
      <c r="K3" s="21">
        <f>100000*4.85</f>
        <v>484999.99999999994</v>
      </c>
      <c r="L3" s="8" t="s">
        <v>433</v>
      </c>
      <c r="M3" s="7" t="s">
        <v>429</v>
      </c>
      <c r="N3" s="7"/>
    </row>
    <row r="4" spans="1:14" ht="41.4" x14ac:dyDescent="0.3">
      <c r="A4" s="15">
        <v>3</v>
      </c>
      <c r="B4" s="7" t="s">
        <v>411</v>
      </c>
      <c r="C4" s="7" t="s">
        <v>413</v>
      </c>
      <c r="D4" s="7" t="s">
        <v>15</v>
      </c>
      <c r="E4" s="7" t="s">
        <v>9</v>
      </c>
      <c r="F4" s="7" t="s">
        <v>430</v>
      </c>
      <c r="G4" s="13" t="s">
        <v>377</v>
      </c>
      <c r="H4" s="7" t="s">
        <v>523</v>
      </c>
      <c r="I4" s="7" t="s">
        <v>342</v>
      </c>
      <c r="J4" s="15">
        <v>1</v>
      </c>
      <c r="K4" s="21">
        <f>4000000*4.85</f>
        <v>19400000</v>
      </c>
      <c r="L4" s="8" t="s">
        <v>434</v>
      </c>
      <c r="M4" s="7" t="s">
        <v>982</v>
      </c>
      <c r="N4" s="7" t="s">
        <v>83</v>
      </c>
    </row>
    <row r="5" spans="1:14" ht="69" x14ac:dyDescent="0.3">
      <c r="A5" s="15">
        <v>4</v>
      </c>
      <c r="B5" s="7" t="s">
        <v>411</v>
      </c>
      <c r="C5" s="7" t="s">
        <v>413</v>
      </c>
      <c r="D5" s="7" t="s">
        <v>15</v>
      </c>
      <c r="E5" s="7" t="s">
        <v>9</v>
      </c>
      <c r="F5" s="7" t="s">
        <v>514</v>
      </c>
      <c r="G5" s="13" t="s">
        <v>378</v>
      </c>
      <c r="H5" s="7" t="s">
        <v>524</v>
      </c>
      <c r="I5" s="7" t="s">
        <v>342</v>
      </c>
      <c r="J5" s="15">
        <v>1</v>
      </c>
      <c r="K5" s="21">
        <f>10000000*4.85</f>
        <v>48500000</v>
      </c>
      <c r="L5" s="8" t="s">
        <v>434</v>
      </c>
      <c r="M5" s="7" t="s">
        <v>982</v>
      </c>
      <c r="N5" s="7" t="s">
        <v>515</v>
      </c>
    </row>
    <row r="6" spans="1:14" ht="41.4" x14ac:dyDescent="0.3">
      <c r="A6" s="15">
        <v>5</v>
      </c>
      <c r="B6" s="7" t="s">
        <v>411</v>
      </c>
      <c r="C6" s="7" t="s">
        <v>413</v>
      </c>
      <c r="D6" s="7" t="s">
        <v>15</v>
      </c>
      <c r="E6" s="7" t="s">
        <v>9</v>
      </c>
      <c r="F6" s="7" t="s">
        <v>341</v>
      </c>
      <c r="G6" s="13" t="s">
        <v>379</v>
      </c>
      <c r="H6" s="7" t="s">
        <v>523</v>
      </c>
      <c r="I6" s="7" t="s">
        <v>342</v>
      </c>
      <c r="J6" s="15">
        <v>2</v>
      </c>
      <c r="K6" s="21">
        <f>2500000*4.85</f>
        <v>12125000</v>
      </c>
      <c r="L6" s="8" t="s">
        <v>434</v>
      </c>
      <c r="M6" s="7" t="s">
        <v>983</v>
      </c>
      <c r="N6" s="7"/>
    </row>
    <row r="7" spans="1:14" ht="55.2" x14ac:dyDescent="0.3">
      <c r="A7" s="15">
        <v>6</v>
      </c>
      <c r="B7" s="7" t="s">
        <v>411</v>
      </c>
      <c r="C7" s="7" t="s">
        <v>413</v>
      </c>
      <c r="D7" s="7" t="s">
        <v>15</v>
      </c>
      <c r="E7" s="7" t="s">
        <v>10</v>
      </c>
      <c r="F7" s="7" t="s">
        <v>300</v>
      </c>
      <c r="G7" s="13" t="s">
        <v>380</v>
      </c>
      <c r="H7" s="7" t="s">
        <v>522</v>
      </c>
      <c r="I7" s="7" t="s">
        <v>323</v>
      </c>
      <c r="J7" s="15">
        <v>2</v>
      </c>
      <c r="K7" s="21">
        <f>100000*4.85</f>
        <v>484999.99999999994</v>
      </c>
      <c r="L7" s="8" t="s">
        <v>432</v>
      </c>
      <c r="M7" s="7" t="s">
        <v>435</v>
      </c>
      <c r="N7" s="7"/>
    </row>
    <row r="8" spans="1:14" ht="55.2" x14ac:dyDescent="0.3">
      <c r="A8" s="15">
        <v>7</v>
      </c>
      <c r="B8" s="7" t="s">
        <v>411</v>
      </c>
      <c r="C8" s="7" t="s">
        <v>413</v>
      </c>
      <c r="D8" s="7" t="s">
        <v>5</v>
      </c>
      <c r="E8" s="7" t="s">
        <v>14</v>
      </c>
      <c r="F8" s="9" t="s">
        <v>319</v>
      </c>
      <c r="G8" s="13" t="s">
        <v>382</v>
      </c>
      <c r="H8" s="9" t="s">
        <v>437</v>
      </c>
      <c r="I8" s="7" t="s">
        <v>436</v>
      </c>
      <c r="J8" s="28">
        <v>197383</v>
      </c>
      <c r="K8" s="17">
        <f>9000000*4.85</f>
        <v>43650000</v>
      </c>
      <c r="L8" s="10" t="s">
        <v>434</v>
      </c>
      <c r="M8" s="9" t="s">
        <v>438</v>
      </c>
      <c r="N8" s="7" t="s">
        <v>439</v>
      </c>
    </row>
    <row r="9" spans="1:14" ht="41.4" x14ac:dyDescent="0.3">
      <c r="A9" s="15">
        <v>8</v>
      </c>
      <c r="B9" s="7" t="s">
        <v>411</v>
      </c>
      <c r="C9" s="7" t="s">
        <v>413</v>
      </c>
      <c r="D9" s="7" t="s">
        <v>5</v>
      </c>
      <c r="E9" s="7" t="s">
        <v>14</v>
      </c>
      <c r="F9" s="9" t="s">
        <v>320</v>
      </c>
      <c r="G9" s="13" t="s">
        <v>381</v>
      </c>
      <c r="H9" s="7" t="s">
        <v>523</v>
      </c>
      <c r="I9" s="7" t="s">
        <v>321</v>
      </c>
      <c r="J9" s="28">
        <v>2</v>
      </c>
      <c r="K9" s="17">
        <f>500000*4.85</f>
        <v>2425000</v>
      </c>
      <c r="L9" s="10" t="s">
        <v>433</v>
      </c>
      <c r="M9" s="9" t="s">
        <v>441</v>
      </c>
      <c r="N9" s="7"/>
    </row>
    <row r="10" spans="1:14" ht="55.2" x14ac:dyDescent="0.3">
      <c r="A10" s="15">
        <v>9</v>
      </c>
      <c r="B10" s="7" t="s">
        <v>411</v>
      </c>
      <c r="C10" s="7" t="s">
        <v>413</v>
      </c>
      <c r="D10" s="7" t="s">
        <v>5</v>
      </c>
      <c r="E10" s="7" t="s">
        <v>16</v>
      </c>
      <c r="F10" s="9" t="s">
        <v>440</v>
      </c>
      <c r="G10" s="13" t="s">
        <v>383</v>
      </c>
      <c r="H10" s="7" t="s">
        <v>523</v>
      </c>
      <c r="I10" s="7" t="s">
        <v>348</v>
      </c>
      <c r="J10" s="28">
        <v>14</v>
      </c>
      <c r="K10" s="21">
        <f>50000*4.85</f>
        <v>242499.99999999997</v>
      </c>
      <c r="L10" s="8" t="s">
        <v>432</v>
      </c>
      <c r="M10" s="7" t="s">
        <v>429</v>
      </c>
      <c r="N10" s="7"/>
    </row>
    <row r="11" spans="1:14" ht="41.4" x14ac:dyDescent="0.3">
      <c r="A11" s="15">
        <v>10</v>
      </c>
      <c r="B11" s="7" t="s">
        <v>411</v>
      </c>
      <c r="C11" s="7" t="s">
        <v>413</v>
      </c>
      <c r="D11" s="7" t="s">
        <v>5</v>
      </c>
      <c r="E11" s="7" t="s">
        <v>17</v>
      </c>
      <c r="F11" s="7" t="s">
        <v>301</v>
      </c>
      <c r="G11" s="13" t="s">
        <v>384</v>
      </c>
      <c r="H11" s="7" t="s">
        <v>523</v>
      </c>
      <c r="I11" s="7" t="s">
        <v>323</v>
      </c>
      <c r="J11" s="28">
        <v>2</v>
      </c>
      <c r="K11" s="21">
        <f>25000*4.85</f>
        <v>121249.99999999999</v>
      </c>
      <c r="L11" s="8" t="s">
        <v>433</v>
      </c>
      <c r="M11" s="7" t="s">
        <v>340</v>
      </c>
      <c r="N11" s="7"/>
    </row>
    <row r="12" spans="1:14" ht="55.2" x14ac:dyDescent="0.3">
      <c r="A12" s="15">
        <v>11</v>
      </c>
      <c r="B12" s="7" t="s">
        <v>411</v>
      </c>
      <c r="C12" s="7" t="s">
        <v>413</v>
      </c>
      <c r="D12" s="7" t="s">
        <v>6</v>
      </c>
      <c r="E12" s="7" t="s">
        <v>18</v>
      </c>
      <c r="F12" s="7" t="s">
        <v>324</v>
      </c>
      <c r="G12" s="13" t="s">
        <v>385</v>
      </c>
      <c r="H12" s="7" t="s">
        <v>523</v>
      </c>
      <c r="I12" s="7" t="s">
        <v>325</v>
      </c>
      <c r="J12" s="15">
        <v>2</v>
      </c>
      <c r="K12" s="21">
        <f>865000000*1.5</f>
        <v>1297500000</v>
      </c>
      <c r="L12" s="8" t="s">
        <v>434</v>
      </c>
      <c r="M12" s="7" t="s">
        <v>858</v>
      </c>
      <c r="N12" s="7"/>
    </row>
    <row r="13" spans="1:14" ht="69" x14ac:dyDescent="0.3">
      <c r="A13" s="15">
        <v>12</v>
      </c>
      <c r="B13" s="7" t="s">
        <v>411</v>
      </c>
      <c r="C13" s="7" t="s">
        <v>413</v>
      </c>
      <c r="D13" s="7" t="s">
        <v>6</v>
      </c>
      <c r="E13" s="7" t="s">
        <v>19</v>
      </c>
      <c r="F13" s="7" t="s">
        <v>442</v>
      </c>
      <c r="G13" s="13" t="s">
        <v>386</v>
      </c>
      <c r="H13" s="7" t="s">
        <v>522</v>
      </c>
      <c r="I13" s="7" t="s">
        <v>326</v>
      </c>
      <c r="J13" s="15">
        <v>5</v>
      </c>
      <c r="K13" s="21">
        <f>100000*4.85</f>
        <v>484999.99999999994</v>
      </c>
      <c r="L13" s="8" t="s">
        <v>432</v>
      </c>
      <c r="M13" s="18" t="s">
        <v>854</v>
      </c>
      <c r="N13" s="7"/>
    </row>
    <row r="14" spans="1:14" ht="69" x14ac:dyDescent="0.3">
      <c r="A14" s="15">
        <v>13</v>
      </c>
      <c r="B14" s="7" t="s">
        <v>411</v>
      </c>
      <c r="C14" s="7" t="s">
        <v>413</v>
      </c>
      <c r="D14" s="7" t="s">
        <v>6</v>
      </c>
      <c r="E14" s="7" t="s">
        <v>19</v>
      </c>
      <c r="F14" s="7" t="s">
        <v>853</v>
      </c>
      <c r="G14" s="13" t="s">
        <v>387</v>
      </c>
      <c r="H14" s="7" t="s">
        <v>522</v>
      </c>
      <c r="I14" s="7" t="s">
        <v>327</v>
      </c>
      <c r="J14" s="15">
        <v>10</v>
      </c>
      <c r="K14" s="21">
        <f>1000000*4.85</f>
        <v>4850000</v>
      </c>
      <c r="L14" s="8" t="s">
        <v>432</v>
      </c>
      <c r="M14" s="18" t="s">
        <v>856</v>
      </c>
      <c r="N14" s="7"/>
    </row>
    <row r="15" spans="1:14" ht="41.4" x14ac:dyDescent="0.3">
      <c r="A15" s="15">
        <v>14</v>
      </c>
      <c r="B15" s="7" t="s">
        <v>411</v>
      </c>
      <c r="C15" s="7" t="s">
        <v>413</v>
      </c>
      <c r="D15" s="7" t="s">
        <v>6</v>
      </c>
      <c r="E15" s="7" t="s">
        <v>20</v>
      </c>
      <c r="F15" s="7" t="s">
        <v>330</v>
      </c>
      <c r="G15" s="13" t="s">
        <v>388</v>
      </c>
      <c r="H15" s="7" t="s">
        <v>522</v>
      </c>
      <c r="I15" s="7" t="s">
        <v>329</v>
      </c>
      <c r="J15" s="15">
        <v>1</v>
      </c>
      <c r="K15" s="21">
        <f>150000*4.85</f>
        <v>727500</v>
      </c>
      <c r="L15" s="8" t="s">
        <v>433</v>
      </c>
      <c r="M15" s="7" t="s">
        <v>429</v>
      </c>
      <c r="N15" s="7"/>
    </row>
    <row r="16" spans="1:14" ht="69" x14ac:dyDescent="0.3">
      <c r="A16" s="15">
        <v>15</v>
      </c>
      <c r="B16" s="7" t="s">
        <v>411</v>
      </c>
      <c r="C16" s="7" t="s">
        <v>413</v>
      </c>
      <c r="D16" s="7" t="s">
        <v>6</v>
      </c>
      <c r="E16" s="7" t="s">
        <v>20</v>
      </c>
      <c r="F16" s="7" t="s">
        <v>328</v>
      </c>
      <c r="G16" s="13" t="s">
        <v>390</v>
      </c>
      <c r="H16" s="7" t="s">
        <v>522</v>
      </c>
      <c r="I16" s="7" t="s">
        <v>348</v>
      </c>
      <c r="J16" s="15">
        <v>3</v>
      </c>
      <c r="K16" s="21">
        <f>25000*4.85</f>
        <v>121249.99999999999</v>
      </c>
      <c r="L16" s="8" t="s">
        <v>433</v>
      </c>
      <c r="M16" s="7" t="s">
        <v>429</v>
      </c>
      <c r="N16" s="7"/>
    </row>
    <row r="17" spans="1:14" ht="41.4" x14ac:dyDescent="0.3">
      <c r="A17" s="15">
        <v>16</v>
      </c>
      <c r="B17" s="7" t="s">
        <v>411</v>
      </c>
      <c r="C17" s="7" t="s">
        <v>414</v>
      </c>
      <c r="D17" s="7" t="s">
        <v>443</v>
      </c>
      <c r="E17" s="7" t="s">
        <v>444</v>
      </c>
      <c r="F17" s="7" t="s">
        <v>446</v>
      </c>
      <c r="G17" s="13" t="s">
        <v>389</v>
      </c>
      <c r="H17" s="7" t="s">
        <v>522</v>
      </c>
      <c r="I17" s="7" t="s">
        <v>322</v>
      </c>
      <c r="J17" s="15">
        <v>1</v>
      </c>
      <c r="K17" s="21">
        <f>150000*4.85</f>
        <v>727500</v>
      </c>
      <c r="L17" s="8" t="s">
        <v>433</v>
      </c>
      <c r="M17" s="7" t="s">
        <v>859</v>
      </c>
      <c r="N17" s="7"/>
    </row>
    <row r="18" spans="1:14" ht="41.4" x14ac:dyDescent="0.3">
      <c r="A18" s="15">
        <v>17</v>
      </c>
      <c r="B18" s="7" t="s">
        <v>411</v>
      </c>
      <c r="C18" s="7" t="s">
        <v>414</v>
      </c>
      <c r="D18" s="7" t="s">
        <v>443</v>
      </c>
      <c r="E18" s="7" t="s">
        <v>445</v>
      </c>
      <c r="F18" s="7" t="s">
        <v>305</v>
      </c>
      <c r="G18" s="13" t="s">
        <v>391</v>
      </c>
      <c r="H18" s="7" t="s">
        <v>522</v>
      </c>
      <c r="I18" s="7" t="s">
        <v>322</v>
      </c>
      <c r="J18" s="15">
        <v>3</v>
      </c>
      <c r="K18" s="17">
        <f>120000*4.85</f>
        <v>582000</v>
      </c>
      <c r="L18" s="8" t="s">
        <v>433</v>
      </c>
      <c r="M18" s="7" t="s">
        <v>345</v>
      </c>
      <c r="N18" s="7"/>
    </row>
    <row r="19" spans="1:14" ht="41.4" x14ac:dyDescent="0.3">
      <c r="A19" s="15">
        <v>18</v>
      </c>
      <c r="B19" s="7" t="s">
        <v>411</v>
      </c>
      <c r="C19" s="7" t="s">
        <v>414</v>
      </c>
      <c r="D19" s="7" t="s">
        <v>447</v>
      </c>
      <c r="E19" s="7" t="s">
        <v>511</v>
      </c>
      <c r="F19" s="7" t="s">
        <v>448</v>
      </c>
      <c r="G19" s="13" t="s">
        <v>392</v>
      </c>
      <c r="H19" s="7" t="s">
        <v>522</v>
      </c>
      <c r="I19" s="7" t="s">
        <v>347</v>
      </c>
      <c r="J19" s="15">
        <v>3</v>
      </c>
      <c r="K19" s="21">
        <f>50000*4.85</f>
        <v>242499.99999999997</v>
      </c>
      <c r="L19" s="8" t="s">
        <v>433</v>
      </c>
      <c r="M19" s="7" t="s">
        <v>871</v>
      </c>
      <c r="N19" s="7"/>
    </row>
    <row r="20" spans="1:14" ht="41.4" x14ac:dyDescent="0.3">
      <c r="A20" s="15">
        <v>19</v>
      </c>
      <c r="B20" s="7" t="s">
        <v>412</v>
      </c>
      <c r="C20" s="7"/>
      <c r="D20" s="7" t="s">
        <v>449</v>
      </c>
      <c r="E20" s="7" t="s">
        <v>453</v>
      </c>
      <c r="F20" s="9" t="s">
        <v>332</v>
      </c>
      <c r="G20" s="13" t="s">
        <v>503</v>
      </c>
      <c r="H20" s="7" t="s">
        <v>523</v>
      </c>
      <c r="I20" s="7" t="s">
        <v>359</v>
      </c>
      <c r="J20" s="15"/>
      <c r="K20" s="21">
        <f>525000*4.85</f>
        <v>2546250</v>
      </c>
      <c r="L20" s="8" t="s">
        <v>432</v>
      </c>
      <c r="M20" s="7" t="s">
        <v>860</v>
      </c>
      <c r="N20" s="7"/>
    </row>
    <row r="21" spans="1:14" ht="55.2" x14ac:dyDescent="0.3">
      <c r="A21" s="15">
        <v>20</v>
      </c>
      <c r="B21" s="7" t="s">
        <v>412</v>
      </c>
      <c r="C21" s="7"/>
      <c r="D21" s="7" t="s">
        <v>449</v>
      </c>
      <c r="E21" s="9" t="s">
        <v>450</v>
      </c>
      <c r="F21" s="9" t="s">
        <v>333</v>
      </c>
      <c r="G21" s="13" t="s">
        <v>393</v>
      </c>
      <c r="H21" s="7" t="s">
        <v>526</v>
      </c>
      <c r="I21" s="7" t="s">
        <v>356</v>
      </c>
      <c r="J21" s="15"/>
      <c r="K21" s="17">
        <f>1500000*4.85</f>
        <v>7274999.9999999991</v>
      </c>
      <c r="L21" s="10" t="s">
        <v>434</v>
      </c>
      <c r="M21" s="7" t="s">
        <v>866</v>
      </c>
      <c r="N21" s="7" t="s">
        <v>81</v>
      </c>
    </row>
    <row r="22" spans="1:14" ht="55.2" x14ac:dyDescent="0.3">
      <c r="A22" s="15">
        <v>21</v>
      </c>
      <c r="B22" s="7" t="s">
        <v>412</v>
      </c>
      <c r="C22" s="7"/>
      <c r="D22" s="7" t="s">
        <v>449</v>
      </c>
      <c r="E22" s="9" t="s">
        <v>450</v>
      </c>
      <c r="F22" s="9" t="s">
        <v>455</v>
      </c>
      <c r="G22" s="13" t="s">
        <v>394</v>
      </c>
      <c r="H22" s="7" t="s">
        <v>523</v>
      </c>
      <c r="I22" s="7" t="s">
        <v>357</v>
      </c>
      <c r="J22" s="29">
        <v>1</v>
      </c>
      <c r="K22" s="17">
        <f>70000*4.85</f>
        <v>339500</v>
      </c>
      <c r="L22" s="10" t="s">
        <v>434</v>
      </c>
      <c r="M22" s="7" t="s">
        <v>866</v>
      </c>
      <c r="N22" s="7"/>
    </row>
    <row r="23" spans="1:14" ht="55.2" x14ac:dyDescent="0.3">
      <c r="A23" s="15">
        <v>22</v>
      </c>
      <c r="B23" s="7" t="s">
        <v>412</v>
      </c>
      <c r="C23" s="7"/>
      <c r="D23" s="7" t="s">
        <v>449</v>
      </c>
      <c r="E23" s="9" t="s">
        <v>450</v>
      </c>
      <c r="F23" s="9" t="s">
        <v>521</v>
      </c>
      <c r="G23" s="13" t="s">
        <v>520</v>
      </c>
      <c r="H23" s="7" t="s">
        <v>523</v>
      </c>
      <c r="I23" s="7" t="s">
        <v>356</v>
      </c>
      <c r="J23" s="29"/>
      <c r="K23" s="17"/>
      <c r="L23" s="10" t="s">
        <v>434</v>
      </c>
      <c r="M23" s="7" t="s">
        <v>866</v>
      </c>
      <c r="N23" s="7" t="s">
        <v>531</v>
      </c>
    </row>
    <row r="24" spans="1:14" ht="82.8" x14ac:dyDescent="0.3">
      <c r="A24" s="15">
        <v>23</v>
      </c>
      <c r="B24" s="7" t="s">
        <v>412</v>
      </c>
      <c r="C24" s="7"/>
      <c r="D24" s="7" t="s">
        <v>449</v>
      </c>
      <c r="E24" s="7" t="s">
        <v>451</v>
      </c>
      <c r="F24" s="9" t="s">
        <v>78</v>
      </c>
      <c r="G24" s="13" t="s">
        <v>395</v>
      </c>
      <c r="H24" s="7" t="s">
        <v>523</v>
      </c>
      <c r="I24" s="7" t="s">
        <v>358</v>
      </c>
      <c r="J24" s="15"/>
      <c r="K24" s="21"/>
      <c r="L24" s="8" t="s">
        <v>434</v>
      </c>
      <c r="M24" s="7" t="s">
        <v>895</v>
      </c>
      <c r="N24" s="7" t="s">
        <v>43</v>
      </c>
    </row>
    <row r="25" spans="1:14" ht="82.8" x14ac:dyDescent="0.3">
      <c r="A25" s="15">
        <v>24</v>
      </c>
      <c r="B25" s="7" t="s">
        <v>412</v>
      </c>
      <c r="C25" s="7"/>
      <c r="D25" s="7" t="s">
        <v>449</v>
      </c>
      <c r="E25" s="7" t="s">
        <v>451</v>
      </c>
      <c r="F25" s="9" t="s">
        <v>113</v>
      </c>
      <c r="G25" s="13" t="s">
        <v>397</v>
      </c>
      <c r="H25" s="7" t="s">
        <v>523</v>
      </c>
      <c r="I25" s="7" t="s">
        <v>358</v>
      </c>
      <c r="J25" s="15"/>
      <c r="K25" s="21">
        <v>91318500</v>
      </c>
      <c r="L25" s="8" t="s">
        <v>434</v>
      </c>
      <c r="M25" s="7" t="s">
        <v>895</v>
      </c>
      <c r="N25" s="7" t="s">
        <v>81</v>
      </c>
    </row>
    <row r="26" spans="1:14" ht="41.4" x14ac:dyDescent="0.3">
      <c r="A26" s="15">
        <v>25</v>
      </c>
      <c r="B26" s="7" t="s">
        <v>412</v>
      </c>
      <c r="C26" s="7"/>
      <c r="D26" s="7" t="s">
        <v>449</v>
      </c>
      <c r="E26" s="7" t="s">
        <v>451</v>
      </c>
      <c r="F26" s="9" t="s">
        <v>115</v>
      </c>
      <c r="G26" s="13" t="s">
        <v>398</v>
      </c>
      <c r="H26" s="7" t="s">
        <v>523</v>
      </c>
      <c r="I26" s="7" t="s">
        <v>358</v>
      </c>
      <c r="J26" s="15"/>
      <c r="K26" s="21">
        <v>50607750</v>
      </c>
      <c r="L26" s="8" t="s">
        <v>434</v>
      </c>
      <c r="M26" s="7" t="s">
        <v>895</v>
      </c>
      <c r="N26" s="7" t="s">
        <v>81</v>
      </c>
    </row>
    <row r="27" spans="1:14" ht="41.4" x14ac:dyDescent="0.3">
      <c r="A27" s="15">
        <v>26</v>
      </c>
      <c r="B27" s="7" t="s">
        <v>412</v>
      </c>
      <c r="C27" s="7"/>
      <c r="D27" s="7" t="s">
        <v>449</v>
      </c>
      <c r="E27" s="7" t="s">
        <v>451</v>
      </c>
      <c r="F27" s="9" t="s">
        <v>454</v>
      </c>
      <c r="G27" s="13" t="s">
        <v>504</v>
      </c>
      <c r="H27" s="7" t="s">
        <v>523</v>
      </c>
      <c r="I27" s="7" t="s">
        <v>361</v>
      </c>
      <c r="J27" s="15"/>
      <c r="K27" s="21">
        <v>3000000000</v>
      </c>
      <c r="L27" s="8" t="s">
        <v>434</v>
      </c>
      <c r="M27" s="7" t="s">
        <v>888</v>
      </c>
      <c r="N27" s="7" t="s">
        <v>81</v>
      </c>
    </row>
    <row r="28" spans="1:14" ht="41.4" x14ac:dyDescent="0.3">
      <c r="A28" s="15">
        <v>27</v>
      </c>
      <c r="B28" s="7" t="s">
        <v>412</v>
      </c>
      <c r="C28" s="7"/>
      <c r="D28" s="7" t="s">
        <v>449</v>
      </c>
      <c r="E28" s="7" t="s">
        <v>451</v>
      </c>
      <c r="F28" s="9" t="s">
        <v>512</v>
      </c>
      <c r="G28" s="13" t="s">
        <v>513</v>
      </c>
      <c r="H28" s="7" t="s">
        <v>523</v>
      </c>
      <c r="I28" s="7" t="s">
        <v>361</v>
      </c>
      <c r="J28" s="15"/>
      <c r="K28" s="21">
        <v>17000000</v>
      </c>
      <c r="L28" s="8" t="s">
        <v>432</v>
      </c>
      <c r="M28" s="7" t="s">
        <v>888</v>
      </c>
      <c r="N28" s="7"/>
    </row>
    <row r="29" spans="1:14" ht="41.4" x14ac:dyDescent="0.3">
      <c r="A29" s="15">
        <v>28</v>
      </c>
      <c r="B29" s="7" t="s">
        <v>412</v>
      </c>
      <c r="C29" s="7"/>
      <c r="D29" s="7" t="s">
        <v>449</v>
      </c>
      <c r="E29" s="7" t="s">
        <v>451</v>
      </c>
      <c r="F29" s="9" t="s">
        <v>532</v>
      </c>
      <c r="G29" s="13" t="s">
        <v>533</v>
      </c>
      <c r="H29" s="7" t="s">
        <v>523</v>
      </c>
      <c r="I29" s="7" t="s">
        <v>534</v>
      </c>
      <c r="J29" s="15"/>
      <c r="K29" s="21">
        <v>3000000</v>
      </c>
      <c r="L29" s="8" t="s">
        <v>432</v>
      </c>
      <c r="M29" s="7" t="s">
        <v>895</v>
      </c>
      <c r="N29" s="7"/>
    </row>
    <row r="30" spans="1:14" ht="69" x14ac:dyDescent="0.3">
      <c r="A30" s="15">
        <v>29</v>
      </c>
      <c r="B30" s="7" t="s">
        <v>412</v>
      </c>
      <c r="C30" s="7"/>
      <c r="D30" s="7" t="s">
        <v>449</v>
      </c>
      <c r="E30" s="7" t="s">
        <v>452</v>
      </c>
      <c r="F30" s="9" t="s">
        <v>312</v>
      </c>
      <c r="G30" s="13" t="s">
        <v>505</v>
      </c>
      <c r="H30" s="9" t="s">
        <v>525</v>
      </c>
      <c r="I30" s="7" t="s">
        <v>362</v>
      </c>
      <c r="J30" s="15"/>
      <c r="K30" s="21">
        <f>300000*4.85</f>
        <v>1455000</v>
      </c>
      <c r="L30" s="8" t="s">
        <v>432</v>
      </c>
      <c r="M30" s="7" t="s">
        <v>883</v>
      </c>
      <c r="N30" s="7"/>
    </row>
    <row r="31" spans="1:14" ht="69" x14ac:dyDescent="0.3">
      <c r="A31" s="15">
        <v>30</v>
      </c>
      <c r="B31" s="7" t="s">
        <v>979</v>
      </c>
      <c r="C31" s="7"/>
      <c r="D31" s="7" t="s">
        <v>449</v>
      </c>
      <c r="E31" s="7" t="s">
        <v>452</v>
      </c>
      <c r="F31" s="9" t="s">
        <v>980</v>
      </c>
      <c r="G31" s="13" t="s">
        <v>981</v>
      </c>
      <c r="H31" s="9" t="s">
        <v>525</v>
      </c>
      <c r="I31" s="7" t="s">
        <v>984</v>
      </c>
      <c r="J31" s="15"/>
      <c r="K31" s="21">
        <f>10000*4.85</f>
        <v>48500</v>
      </c>
      <c r="L31" s="8" t="s">
        <v>432</v>
      </c>
      <c r="M31" s="7" t="s">
        <v>883</v>
      </c>
      <c r="N31" s="7"/>
    </row>
    <row r="32" spans="1:14" ht="41.4" x14ac:dyDescent="0.3">
      <c r="A32" s="15">
        <v>31</v>
      </c>
      <c r="B32" s="7" t="s">
        <v>412</v>
      </c>
      <c r="C32" s="7"/>
      <c r="D32" s="7" t="s">
        <v>458</v>
      </c>
      <c r="E32" s="9" t="s">
        <v>459</v>
      </c>
      <c r="F32" s="7" t="s">
        <v>331</v>
      </c>
      <c r="G32" s="13" t="s">
        <v>396</v>
      </c>
      <c r="H32" s="7" t="s">
        <v>523</v>
      </c>
      <c r="I32" s="7" t="s">
        <v>353</v>
      </c>
      <c r="J32" s="15"/>
      <c r="K32" s="17">
        <f>2500000*4.85</f>
        <v>12125000</v>
      </c>
      <c r="L32" s="10" t="s">
        <v>434</v>
      </c>
      <c r="M32" s="7" t="s">
        <v>911</v>
      </c>
      <c r="N32" s="7"/>
    </row>
    <row r="33" spans="1:14" ht="69" x14ac:dyDescent="0.3">
      <c r="A33" s="15">
        <v>32</v>
      </c>
      <c r="B33" s="7" t="s">
        <v>412</v>
      </c>
      <c r="C33" s="7"/>
      <c r="D33" s="7" t="s">
        <v>458</v>
      </c>
      <c r="E33" s="9" t="s">
        <v>460</v>
      </c>
      <c r="F33" s="9" t="s">
        <v>302</v>
      </c>
      <c r="G33" s="13" t="s">
        <v>399</v>
      </c>
      <c r="H33" s="7" t="s">
        <v>523</v>
      </c>
      <c r="I33" s="7" t="s">
        <v>351</v>
      </c>
      <c r="J33" s="15"/>
      <c r="K33" s="17">
        <f>100000*4.85</f>
        <v>484999.99999999994</v>
      </c>
      <c r="L33" s="10" t="s">
        <v>432</v>
      </c>
      <c r="M33" s="7" t="s">
        <v>912</v>
      </c>
      <c r="N33" s="7"/>
    </row>
    <row r="34" spans="1:14" ht="55.2" x14ac:dyDescent="0.3">
      <c r="A34" s="15">
        <v>33</v>
      </c>
      <c r="B34" s="7" t="s">
        <v>412</v>
      </c>
      <c r="C34" s="7"/>
      <c r="D34" s="7" t="s">
        <v>458</v>
      </c>
      <c r="E34" s="9" t="s">
        <v>460</v>
      </c>
      <c r="F34" s="9" t="s">
        <v>303</v>
      </c>
      <c r="G34" s="13" t="s">
        <v>400</v>
      </c>
      <c r="H34" s="7" t="s">
        <v>523</v>
      </c>
      <c r="I34" s="7" t="s">
        <v>322</v>
      </c>
      <c r="J34" s="15"/>
      <c r="K34" s="17">
        <f>200000*4.85</f>
        <v>969999.99999999988</v>
      </c>
      <c r="L34" s="10" t="s">
        <v>433</v>
      </c>
      <c r="M34" s="7" t="s">
        <v>912</v>
      </c>
      <c r="N34" s="7"/>
    </row>
    <row r="35" spans="1:14" ht="41.4" x14ac:dyDescent="0.3">
      <c r="A35" s="15">
        <v>34</v>
      </c>
      <c r="B35" s="7" t="s">
        <v>412</v>
      </c>
      <c r="C35" s="7"/>
      <c r="D35" s="7" t="s">
        <v>458</v>
      </c>
      <c r="E35" s="9" t="s">
        <v>460</v>
      </c>
      <c r="F35" s="9" t="s">
        <v>304</v>
      </c>
      <c r="G35" s="13" t="s">
        <v>506</v>
      </c>
      <c r="H35" s="7" t="s">
        <v>523</v>
      </c>
      <c r="I35" s="7" t="s">
        <v>322</v>
      </c>
      <c r="J35" s="15"/>
      <c r="K35" s="17">
        <f>200000*4.85</f>
        <v>969999.99999999988</v>
      </c>
      <c r="L35" s="10" t="s">
        <v>433</v>
      </c>
      <c r="M35" s="7" t="s">
        <v>912</v>
      </c>
      <c r="N35" s="7"/>
    </row>
    <row r="36" spans="1:14" ht="41.4" x14ac:dyDescent="0.3">
      <c r="A36" s="15">
        <v>35</v>
      </c>
      <c r="B36" s="7" t="s">
        <v>412</v>
      </c>
      <c r="C36" s="7"/>
      <c r="D36" s="7" t="s">
        <v>461</v>
      </c>
      <c r="E36" s="9" t="s">
        <v>462</v>
      </c>
      <c r="F36" s="9" t="s">
        <v>422</v>
      </c>
      <c r="G36" s="13" t="s">
        <v>507</v>
      </c>
      <c r="H36" s="7" t="s">
        <v>523</v>
      </c>
      <c r="I36" s="7" t="s">
        <v>346</v>
      </c>
      <c r="J36" s="15">
        <v>3</v>
      </c>
      <c r="K36" s="17">
        <v>34325937</v>
      </c>
      <c r="L36" s="10" t="s">
        <v>434</v>
      </c>
      <c r="M36" s="7" t="s">
        <v>976</v>
      </c>
      <c r="N36" s="7" t="s">
        <v>423</v>
      </c>
    </row>
    <row r="37" spans="1:14" ht="41.4" x14ac:dyDescent="0.3">
      <c r="A37" s="15">
        <v>36</v>
      </c>
      <c r="B37" s="7" t="s">
        <v>412</v>
      </c>
      <c r="C37" s="7"/>
      <c r="D37" s="7" t="s">
        <v>461</v>
      </c>
      <c r="E37" s="9" t="s">
        <v>463</v>
      </c>
      <c r="F37" s="9" t="s">
        <v>306</v>
      </c>
      <c r="G37" s="13" t="s">
        <v>401</v>
      </c>
      <c r="H37" s="7" t="s">
        <v>523</v>
      </c>
      <c r="I37" s="7" t="s">
        <v>347</v>
      </c>
      <c r="J37" s="15"/>
      <c r="K37" s="17">
        <v>494400</v>
      </c>
      <c r="L37" s="10" t="s">
        <v>433</v>
      </c>
      <c r="M37" s="7" t="s">
        <v>429</v>
      </c>
      <c r="N37" s="7"/>
    </row>
    <row r="38" spans="1:14" ht="41.4" x14ac:dyDescent="0.3">
      <c r="A38" s="15">
        <v>37</v>
      </c>
      <c r="B38" s="7" t="s">
        <v>412</v>
      </c>
      <c r="C38" s="7"/>
      <c r="D38" s="7" t="s">
        <v>461</v>
      </c>
      <c r="E38" s="9" t="s">
        <v>463</v>
      </c>
      <c r="F38" s="9" t="s">
        <v>307</v>
      </c>
      <c r="G38" s="13" t="s">
        <v>456</v>
      </c>
      <c r="H38" s="7" t="s">
        <v>523</v>
      </c>
      <c r="I38" s="7" t="s">
        <v>322</v>
      </c>
      <c r="J38" s="15"/>
      <c r="K38" s="17">
        <f>250000*4.85</f>
        <v>1212500</v>
      </c>
      <c r="L38" s="10" t="s">
        <v>432</v>
      </c>
      <c r="M38" s="7" t="s">
        <v>429</v>
      </c>
      <c r="N38" s="7"/>
    </row>
    <row r="39" spans="1:14" ht="41.4" x14ac:dyDescent="0.3">
      <c r="A39" s="15">
        <v>38</v>
      </c>
      <c r="B39" s="7" t="s">
        <v>412</v>
      </c>
      <c r="C39" s="7"/>
      <c r="D39" s="7" t="s">
        <v>461</v>
      </c>
      <c r="E39" s="9" t="s">
        <v>464</v>
      </c>
      <c r="F39" s="7" t="s">
        <v>308</v>
      </c>
      <c r="G39" s="13" t="s">
        <v>402</v>
      </c>
      <c r="H39" s="7" t="s">
        <v>523</v>
      </c>
      <c r="I39" s="7" t="s">
        <v>348</v>
      </c>
      <c r="J39" s="15"/>
      <c r="K39" s="17">
        <f>250000*4.85</f>
        <v>1212500</v>
      </c>
      <c r="L39" s="10" t="s">
        <v>433</v>
      </c>
      <c r="M39" s="7" t="s">
        <v>429</v>
      </c>
      <c r="N39" s="7"/>
    </row>
    <row r="40" spans="1:14" ht="41.4" x14ac:dyDescent="0.3">
      <c r="A40" s="15">
        <v>39</v>
      </c>
      <c r="B40" s="7" t="s">
        <v>412</v>
      </c>
      <c r="C40" s="7"/>
      <c r="D40" s="7" t="s">
        <v>465</v>
      </c>
      <c r="E40" s="9" t="s">
        <v>466</v>
      </c>
      <c r="F40" s="9" t="s">
        <v>336</v>
      </c>
      <c r="G40" s="13" t="s">
        <v>403</v>
      </c>
      <c r="H40" s="7" t="s">
        <v>523</v>
      </c>
      <c r="I40" s="7" t="s">
        <v>349</v>
      </c>
      <c r="J40" s="15"/>
      <c r="K40" s="17">
        <v>15000000</v>
      </c>
      <c r="L40" s="10" t="s">
        <v>432</v>
      </c>
      <c r="M40" s="7" t="s">
        <v>969</v>
      </c>
      <c r="N40" s="7"/>
    </row>
    <row r="41" spans="1:14" ht="41.4" x14ac:dyDescent="0.3">
      <c r="A41" s="15">
        <v>40</v>
      </c>
      <c r="B41" s="7" t="s">
        <v>412</v>
      </c>
      <c r="C41" s="7"/>
      <c r="D41" s="7" t="s">
        <v>465</v>
      </c>
      <c r="E41" s="9" t="s">
        <v>466</v>
      </c>
      <c r="F41" s="9" t="s">
        <v>424</v>
      </c>
      <c r="G41" s="13" t="s">
        <v>404</v>
      </c>
      <c r="H41" s="7" t="s">
        <v>523</v>
      </c>
      <c r="I41" s="7" t="s">
        <v>350</v>
      </c>
      <c r="J41" s="15"/>
      <c r="K41" s="17">
        <v>10000000</v>
      </c>
      <c r="L41" s="10" t="s">
        <v>434</v>
      </c>
      <c r="M41" s="7" t="s">
        <v>429</v>
      </c>
      <c r="N41" s="7"/>
    </row>
    <row r="42" spans="1:14" ht="41.4" x14ac:dyDescent="0.3">
      <c r="A42" s="15">
        <v>41</v>
      </c>
      <c r="B42" s="7" t="s">
        <v>412</v>
      </c>
      <c r="C42" s="7"/>
      <c r="D42" s="9" t="s">
        <v>465</v>
      </c>
      <c r="E42" s="9" t="s">
        <v>466</v>
      </c>
      <c r="F42" s="9" t="s">
        <v>309</v>
      </c>
      <c r="G42" s="13" t="s">
        <v>508</v>
      </c>
      <c r="H42" s="7" t="s">
        <v>523</v>
      </c>
      <c r="I42" s="9" t="s">
        <v>351</v>
      </c>
      <c r="J42" s="25"/>
      <c r="K42" s="17">
        <f>150000*4.85</f>
        <v>727500</v>
      </c>
      <c r="L42" s="10" t="s">
        <v>432</v>
      </c>
      <c r="M42" s="7" t="s">
        <v>970</v>
      </c>
      <c r="N42" s="7"/>
    </row>
    <row r="43" spans="1:14" ht="69" x14ac:dyDescent="0.3">
      <c r="A43" s="15">
        <v>42</v>
      </c>
      <c r="B43" s="7" t="s">
        <v>412</v>
      </c>
      <c r="C43" s="9"/>
      <c r="D43" s="9" t="s">
        <v>465</v>
      </c>
      <c r="E43" s="9" t="s">
        <v>467</v>
      </c>
      <c r="F43" s="9" t="s">
        <v>425</v>
      </c>
      <c r="G43" s="24" t="s">
        <v>405</v>
      </c>
      <c r="H43" s="7" t="s">
        <v>523</v>
      </c>
      <c r="I43" s="9" t="s">
        <v>347</v>
      </c>
      <c r="J43" s="25">
        <v>1</v>
      </c>
      <c r="K43" s="17">
        <f>150000*4.85</f>
        <v>727500</v>
      </c>
      <c r="L43" s="10" t="s">
        <v>433</v>
      </c>
      <c r="M43" s="7" t="s">
        <v>426</v>
      </c>
      <c r="N43" s="7"/>
    </row>
    <row r="44" spans="1:14" ht="69" x14ac:dyDescent="0.3">
      <c r="A44" s="15">
        <v>43</v>
      </c>
      <c r="B44" s="7" t="s">
        <v>412</v>
      </c>
      <c r="C44" s="7"/>
      <c r="D44" s="9" t="s">
        <v>465</v>
      </c>
      <c r="E44" s="9" t="s">
        <v>467</v>
      </c>
      <c r="F44" s="9" t="s">
        <v>310</v>
      </c>
      <c r="G44" s="24" t="s">
        <v>509</v>
      </c>
      <c r="H44" s="7" t="s">
        <v>523</v>
      </c>
      <c r="I44" s="9" t="s">
        <v>352</v>
      </c>
      <c r="J44" s="25"/>
      <c r="K44" s="17">
        <f>250000*4.85</f>
        <v>1212500</v>
      </c>
      <c r="L44" s="10" t="s">
        <v>433</v>
      </c>
      <c r="M44" s="7" t="s">
        <v>970</v>
      </c>
      <c r="N44" s="7"/>
    </row>
    <row r="45" spans="1:14" ht="69" x14ac:dyDescent="0.3">
      <c r="A45" s="15">
        <v>44</v>
      </c>
      <c r="B45" s="7" t="s">
        <v>412</v>
      </c>
      <c r="C45" s="7"/>
      <c r="D45" s="9" t="s">
        <v>465</v>
      </c>
      <c r="E45" s="9" t="s">
        <v>467</v>
      </c>
      <c r="F45" s="9" t="s">
        <v>311</v>
      </c>
      <c r="G45" s="24" t="s">
        <v>510</v>
      </c>
      <c r="H45" s="7" t="s">
        <v>523</v>
      </c>
      <c r="I45" s="9" t="s">
        <v>348</v>
      </c>
      <c r="J45" s="25"/>
      <c r="K45" s="17">
        <f>250000*4.85</f>
        <v>1212500</v>
      </c>
      <c r="L45" s="10" t="s">
        <v>433</v>
      </c>
      <c r="M45" s="7" t="s">
        <v>429</v>
      </c>
      <c r="N45" s="7"/>
    </row>
    <row r="46" spans="1:14" ht="41.4" x14ac:dyDescent="0.3">
      <c r="A46" s="15">
        <v>45</v>
      </c>
      <c r="B46" s="7" t="s">
        <v>412</v>
      </c>
      <c r="C46" s="7"/>
      <c r="D46" s="7" t="s">
        <v>468</v>
      </c>
      <c r="E46" s="7" t="s">
        <v>469</v>
      </c>
      <c r="F46" s="9" t="s">
        <v>119</v>
      </c>
      <c r="G46" s="13" t="s">
        <v>406</v>
      </c>
      <c r="H46" s="7" t="s">
        <v>523</v>
      </c>
      <c r="I46" s="7" t="s">
        <v>369</v>
      </c>
      <c r="J46" s="15">
        <v>1</v>
      </c>
      <c r="K46" s="21">
        <v>1839452</v>
      </c>
      <c r="L46" s="8" t="s">
        <v>433</v>
      </c>
      <c r="M46" s="7" t="s">
        <v>938</v>
      </c>
      <c r="N46" s="7" t="s">
        <v>83</v>
      </c>
    </row>
    <row r="47" spans="1:14" ht="41.4" x14ac:dyDescent="0.3">
      <c r="A47" s="15">
        <v>46</v>
      </c>
      <c r="B47" s="7" t="s">
        <v>412</v>
      </c>
      <c r="C47" s="7"/>
      <c r="D47" s="7" t="s">
        <v>468</v>
      </c>
      <c r="E47" s="7" t="s">
        <v>469</v>
      </c>
      <c r="F47" s="9" t="s">
        <v>471</v>
      </c>
      <c r="G47" s="13" t="s">
        <v>406</v>
      </c>
      <c r="H47" s="7" t="s">
        <v>523</v>
      </c>
      <c r="I47" s="7" t="s">
        <v>369</v>
      </c>
      <c r="J47" s="15">
        <v>1</v>
      </c>
      <c r="K47" s="21">
        <v>4000005</v>
      </c>
      <c r="L47" s="8" t="s">
        <v>434</v>
      </c>
      <c r="M47" s="7" t="s">
        <v>938</v>
      </c>
      <c r="N47" s="7"/>
    </row>
    <row r="48" spans="1:14" ht="41.4" x14ac:dyDescent="0.3">
      <c r="A48" s="15">
        <v>47</v>
      </c>
      <c r="B48" s="7" t="s">
        <v>412</v>
      </c>
      <c r="C48" s="7"/>
      <c r="D48" s="7" t="s">
        <v>468</v>
      </c>
      <c r="E48" s="7" t="s">
        <v>470</v>
      </c>
      <c r="F48" s="9" t="s">
        <v>313</v>
      </c>
      <c r="G48" s="13" t="s">
        <v>407</v>
      </c>
      <c r="H48" s="7" t="s">
        <v>523</v>
      </c>
      <c r="I48" s="7" t="s">
        <v>370</v>
      </c>
      <c r="J48" s="15"/>
      <c r="K48" s="21">
        <f>400000*4.85</f>
        <v>1939999.9999999998</v>
      </c>
      <c r="L48" s="8" t="s">
        <v>433</v>
      </c>
      <c r="M48" s="7" t="s">
        <v>429</v>
      </c>
      <c r="N48" s="7"/>
    </row>
    <row r="49" spans="1:14" ht="124.2" x14ac:dyDescent="0.3">
      <c r="A49" s="15">
        <v>48</v>
      </c>
      <c r="B49" s="7" t="s">
        <v>473</v>
      </c>
      <c r="C49" s="7"/>
      <c r="D49" s="7" t="s">
        <v>472</v>
      </c>
      <c r="E49" s="9" t="s">
        <v>481</v>
      </c>
      <c r="F49" s="9" t="s">
        <v>339</v>
      </c>
      <c r="G49" s="13" t="s">
        <v>489</v>
      </c>
      <c r="H49" s="7" t="s">
        <v>523</v>
      </c>
      <c r="I49" s="7" t="s">
        <v>371</v>
      </c>
      <c r="J49" s="15"/>
      <c r="K49" s="17">
        <v>2886723</v>
      </c>
      <c r="L49" s="10" t="s">
        <v>434</v>
      </c>
      <c r="M49" s="7" t="s">
        <v>977</v>
      </c>
      <c r="N49" s="7"/>
    </row>
    <row r="50" spans="1:14" ht="124.2" x14ac:dyDescent="0.3">
      <c r="A50" s="15">
        <v>49</v>
      </c>
      <c r="B50" s="7" t="s">
        <v>474</v>
      </c>
      <c r="C50" s="7"/>
      <c r="D50" s="7" t="s">
        <v>472</v>
      </c>
      <c r="E50" s="9" t="s">
        <v>481</v>
      </c>
      <c r="F50" s="9" t="s">
        <v>530</v>
      </c>
      <c r="G50" s="13" t="s">
        <v>528</v>
      </c>
      <c r="H50" s="7" t="s">
        <v>523</v>
      </c>
      <c r="I50" s="7" t="s">
        <v>529</v>
      </c>
      <c r="J50" s="15"/>
      <c r="K50" s="17">
        <v>4000000</v>
      </c>
      <c r="L50" s="10" t="s">
        <v>434</v>
      </c>
      <c r="M50" s="7" t="s">
        <v>977</v>
      </c>
      <c r="N50" s="7"/>
    </row>
    <row r="51" spans="1:14" ht="41.4" x14ac:dyDescent="0.3">
      <c r="A51" s="15">
        <v>50</v>
      </c>
      <c r="B51" s="7" t="s">
        <v>473</v>
      </c>
      <c r="C51" s="7"/>
      <c r="D51" s="7" t="s">
        <v>472</v>
      </c>
      <c r="E51" s="7" t="s">
        <v>482</v>
      </c>
      <c r="F51" s="7" t="s">
        <v>314</v>
      </c>
      <c r="G51" s="13" t="s">
        <v>490</v>
      </c>
      <c r="H51" s="7" t="s">
        <v>523</v>
      </c>
      <c r="I51" s="7" t="s">
        <v>372</v>
      </c>
      <c r="J51" s="15"/>
      <c r="K51" s="21">
        <f>250000*4.85</f>
        <v>1212500</v>
      </c>
      <c r="L51" s="8" t="s">
        <v>433</v>
      </c>
      <c r="M51" s="7" t="s">
        <v>948</v>
      </c>
      <c r="N51" s="7"/>
    </row>
    <row r="52" spans="1:14" ht="69" x14ac:dyDescent="0.3">
      <c r="A52" s="15">
        <v>51</v>
      </c>
      <c r="B52" s="7" t="s">
        <v>473</v>
      </c>
      <c r="C52" s="7"/>
      <c r="D52" s="7" t="s">
        <v>472</v>
      </c>
      <c r="E52" s="7" t="s">
        <v>483</v>
      </c>
      <c r="F52" s="7" t="s">
        <v>315</v>
      </c>
      <c r="G52" s="13" t="s">
        <v>491</v>
      </c>
      <c r="H52" s="7" t="s">
        <v>523</v>
      </c>
      <c r="I52" s="7" t="s">
        <v>373</v>
      </c>
      <c r="J52" s="15">
        <v>7</v>
      </c>
      <c r="K52" s="21">
        <f>30000*4.85</f>
        <v>145500</v>
      </c>
      <c r="L52" s="8" t="s">
        <v>433</v>
      </c>
      <c r="M52" s="7" t="s">
        <v>971</v>
      </c>
      <c r="N52" s="7"/>
    </row>
    <row r="53" spans="1:14" ht="69" x14ac:dyDescent="0.3">
      <c r="A53" s="15">
        <v>52</v>
      </c>
      <c r="B53" s="7" t="s">
        <v>473</v>
      </c>
      <c r="C53" s="7"/>
      <c r="D53" s="7" t="s">
        <v>472</v>
      </c>
      <c r="E53" s="7" t="s">
        <v>483</v>
      </c>
      <c r="F53" s="7" t="s">
        <v>338</v>
      </c>
      <c r="G53" s="13" t="s">
        <v>491</v>
      </c>
      <c r="H53" s="7" t="s">
        <v>523</v>
      </c>
      <c r="I53" s="7" t="s">
        <v>374</v>
      </c>
      <c r="J53" s="15"/>
      <c r="K53" s="21">
        <f>30000*4.85</f>
        <v>145500</v>
      </c>
      <c r="L53" s="8" t="s">
        <v>433</v>
      </c>
      <c r="M53" s="7" t="s">
        <v>429</v>
      </c>
      <c r="N53" s="7"/>
    </row>
    <row r="54" spans="1:14" ht="69" x14ac:dyDescent="0.3">
      <c r="A54" s="15">
        <v>53</v>
      </c>
      <c r="B54" s="7" t="s">
        <v>474</v>
      </c>
      <c r="C54" s="7"/>
      <c r="D54" s="7" t="s">
        <v>475</v>
      </c>
      <c r="E54" s="7" t="s">
        <v>480</v>
      </c>
      <c r="F54" s="7" t="s">
        <v>121</v>
      </c>
      <c r="G54" s="13" t="s">
        <v>484</v>
      </c>
      <c r="H54" s="7" t="s">
        <v>523</v>
      </c>
      <c r="I54" s="7" t="s">
        <v>343</v>
      </c>
      <c r="J54" s="15"/>
      <c r="K54" s="21">
        <v>65000000</v>
      </c>
      <c r="L54" s="8" t="s">
        <v>434</v>
      </c>
      <c r="M54" s="7" t="s">
        <v>410</v>
      </c>
      <c r="N54" s="7" t="s">
        <v>83</v>
      </c>
    </row>
    <row r="55" spans="1:14" ht="41.4" x14ac:dyDescent="0.3">
      <c r="A55" s="15">
        <v>54</v>
      </c>
      <c r="B55" s="7" t="s">
        <v>474</v>
      </c>
      <c r="C55" s="7"/>
      <c r="D55" s="7" t="s">
        <v>478</v>
      </c>
      <c r="E55" s="7" t="s">
        <v>479</v>
      </c>
      <c r="F55" s="7" t="s">
        <v>335</v>
      </c>
      <c r="G55" s="13" t="s">
        <v>485</v>
      </c>
      <c r="H55" s="7" t="s">
        <v>523</v>
      </c>
      <c r="I55" s="7" t="s">
        <v>365</v>
      </c>
      <c r="J55" s="15"/>
      <c r="K55" s="21">
        <f>7000000*4.85</f>
        <v>33950000</v>
      </c>
      <c r="L55" s="8" t="s">
        <v>433</v>
      </c>
      <c r="M55" s="7" t="s">
        <v>874</v>
      </c>
      <c r="N55" s="7"/>
    </row>
    <row r="56" spans="1:14" ht="52.2" customHeight="1" x14ac:dyDescent="0.3">
      <c r="A56" s="15">
        <v>55</v>
      </c>
      <c r="B56" s="7" t="s">
        <v>412</v>
      </c>
      <c r="C56" s="7"/>
      <c r="D56" s="7" t="s">
        <v>475</v>
      </c>
      <c r="E56" s="7" t="s">
        <v>480</v>
      </c>
      <c r="F56" s="7" t="s">
        <v>120</v>
      </c>
      <c r="G56" s="13" t="s">
        <v>486</v>
      </c>
      <c r="H56" s="7" t="s">
        <v>523</v>
      </c>
      <c r="I56" s="7" t="s">
        <v>44</v>
      </c>
      <c r="J56" s="15">
        <v>1</v>
      </c>
      <c r="K56" s="17">
        <v>1950000</v>
      </c>
      <c r="L56" s="10" t="s">
        <v>433</v>
      </c>
      <c r="M56" s="7" t="s">
        <v>874</v>
      </c>
      <c r="N56" s="7" t="s">
        <v>43</v>
      </c>
    </row>
    <row r="57" spans="1:14" ht="41.4" x14ac:dyDescent="0.3">
      <c r="A57" s="15">
        <v>56</v>
      </c>
      <c r="B57" s="7" t="s">
        <v>412</v>
      </c>
      <c r="C57" s="7"/>
      <c r="D57" s="7" t="s">
        <v>475</v>
      </c>
      <c r="E57" s="7" t="s">
        <v>480</v>
      </c>
      <c r="F57" s="7" t="s">
        <v>354</v>
      </c>
      <c r="G57" s="13" t="s">
        <v>487</v>
      </c>
      <c r="H57" s="7" t="s">
        <v>523</v>
      </c>
      <c r="I57" s="7" t="s">
        <v>44</v>
      </c>
      <c r="J57" s="15">
        <v>1</v>
      </c>
      <c r="K57" s="17">
        <v>4445388</v>
      </c>
      <c r="L57" s="10" t="s">
        <v>433</v>
      </c>
      <c r="M57" s="7" t="s">
        <v>874</v>
      </c>
      <c r="N57" s="7" t="s">
        <v>55</v>
      </c>
    </row>
    <row r="58" spans="1:14" ht="41.4" x14ac:dyDescent="0.3">
      <c r="A58" s="15">
        <v>57</v>
      </c>
      <c r="B58" s="7" t="s">
        <v>412</v>
      </c>
      <c r="C58" s="7"/>
      <c r="D58" s="7" t="s">
        <v>475</v>
      </c>
      <c r="E58" s="7" t="s">
        <v>480</v>
      </c>
      <c r="F58" s="7" t="s">
        <v>535</v>
      </c>
      <c r="G58" s="13" t="s">
        <v>488</v>
      </c>
      <c r="H58" s="7" t="s">
        <v>523</v>
      </c>
      <c r="I58" s="7" t="s">
        <v>355</v>
      </c>
      <c r="J58" s="15"/>
      <c r="K58" s="17">
        <f>5000000*4.85</f>
        <v>24250000</v>
      </c>
      <c r="L58" s="10" t="s">
        <v>433</v>
      </c>
      <c r="M58" s="7" t="s">
        <v>874</v>
      </c>
      <c r="N58" s="7"/>
    </row>
    <row r="59" spans="1:14" ht="41.4" x14ac:dyDescent="0.3">
      <c r="A59" s="15">
        <v>58</v>
      </c>
      <c r="B59" s="7" t="s">
        <v>474</v>
      </c>
      <c r="C59" s="7"/>
      <c r="D59" s="7" t="s">
        <v>475</v>
      </c>
      <c r="E59" s="7" t="s">
        <v>493</v>
      </c>
      <c r="F59" s="7" t="s">
        <v>337</v>
      </c>
      <c r="G59" s="13" t="s">
        <v>492</v>
      </c>
      <c r="H59" s="7" t="s">
        <v>523</v>
      </c>
      <c r="I59" s="7" t="s">
        <v>360</v>
      </c>
      <c r="J59" s="15"/>
      <c r="K59" s="21"/>
      <c r="L59" s="8" t="s">
        <v>433</v>
      </c>
      <c r="M59" s="7" t="s">
        <v>409</v>
      </c>
      <c r="N59" s="7"/>
    </row>
    <row r="60" spans="1:14" ht="55.2" x14ac:dyDescent="0.3">
      <c r="A60" s="15">
        <v>59</v>
      </c>
      <c r="B60" s="7" t="s">
        <v>474</v>
      </c>
      <c r="C60" s="7"/>
      <c r="D60" s="7" t="s">
        <v>475</v>
      </c>
      <c r="E60" s="7" t="s">
        <v>493</v>
      </c>
      <c r="F60" s="9" t="s">
        <v>457</v>
      </c>
      <c r="G60" s="13" t="s">
        <v>492</v>
      </c>
      <c r="H60" s="7" t="s">
        <v>523</v>
      </c>
      <c r="I60" s="7" t="s">
        <v>363</v>
      </c>
      <c r="J60" s="15"/>
      <c r="K60" s="21">
        <f>700000*4.85</f>
        <v>3394999.9999999995</v>
      </c>
      <c r="L60" s="8" t="s">
        <v>433</v>
      </c>
      <c r="M60" s="7" t="s">
        <v>857</v>
      </c>
      <c r="N60" s="7"/>
    </row>
    <row r="61" spans="1:14" ht="55.2" customHeight="1" x14ac:dyDescent="0.3">
      <c r="A61" s="15">
        <v>60</v>
      </c>
      <c r="B61" s="7" t="s">
        <v>474</v>
      </c>
      <c r="C61" s="7"/>
      <c r="D61" s="7" t="s">
        <v>475</v>
      </c>
      <c r="E61" s="7" t="s">
        <v>493</v>
      </c>
      <c r="F61" s="9" t="s">
        <v>334</v>
      </c>
      <c r="G61" s="13" t="s">
        <v>495</v>
      </c>
      <c r="H61" s="7" t="s">
        <v>523</v>
      </c>
      <c r="I61" s="7" t="s">
        <v>428</v>
      </c>
      <c r="J61" s="15">
        <v>7</v>
      </c>
      <c r="K61" s="21">
        <f>70000*4.85</f>
        <v>339500</v>
      </c>
      <c r="L61" s="8" t="s">
        <v>433</v>
      </c>
      <c r="M61" s="7" t="s">
        <v>408</v>
      </c>
      <c r="N61" s="7"/>
    </row>
    <row r="62" spans="1:14" ht="61.2" customHeight="1" x14ac:dyDescent="0.3">
      <c r="A62" s="15">
        <v>61</v>
      </c>
      <c r="B62" s="7" t="s">
        <v>474</v>
      </c>
      <c r="C62" s="7"/>
      <c r="D62" s="7" t="s">
        <v>475</v>
      </c>
      <c r="E62" s="7" t="s">
        <v>477</v>
      </c>
      <c r="F62" s="7" t="s">
        <v>176</v>
      </c>
      <c r="G62" s="13" t="s">
        <v>494</v>
      </c>
      <c r="H62" s="7" t="s">
        <v>523</v>
      </c>
      <c r="I62" s="7" t="s">
        <v>366</v>
      </c>
      <c r="J62" s="15">
        <v>1</v>
      </c>
      <c r="K62" s="17">
        <v>25000000</v>
      </c>
      <c r="L62" s="10" t="s">
        <v>433</v>
      </c>
      <c r="M62" s="7" t="s">
        <v>949</v>
      </c>
      <c r="N62" s="7" t="s">
        <v>83</v>
      </c>
    </row>
    <row r="63" spans="1:14" ht="41.4" x14ac:dyDescent="0.3">
      <c r="A63" s="15">
        <v>62</v>
      </c>
      <c r="B63" s="7" t="s">
        <v>474</v>
      </c>
      <c r="C63" s="7"/>
      <c r="D63" s="7" t="s">
        <v>475</v>
      </c>
      <c r="E63" s="7" t="s">
        <v>477</v>
      </c>
      <c r="F63" s="7" t="s">
        <v>122</v>
      </c>
      <c r="G63" s="13" t="s">
        <v>496</v>
      </c>
      <c r="H63" s="7" t="s">
        <v>523</v>
      </c>
      <c r="I63" s="7" t="s">
        <v>366</v>
      </c>
      <c r="J63" s="15">
        <v>1</v>
      </c>
      <c r="K63" s="21"/>
      <c r="L63" s="8" t="s">
        <v>433</v>
      </c>
      <c r="M63" s="7" t="s">
        <v>949</v>
      </c>
      <c r="N63" s="7" t="s">
        <v>123</v>
      </c>
    </row>
    <row r="64" spans="1:14" ht="41.4" x14ac:dyDescent="0.3">
      <c r="A64" s="15">
        <v>63</v>
      </c>
      <c r="B64" s="7" t="s">
        <v>474</v>
      </c>
      <c r="C64" s="7"/>
      <c r="D64" s="7" t="s">
        <v>475</v>
      </c>
      <c r="E64" s="7" t="s">
        <v>477</v>
      </c>
      <c r="F64" s="7" t="s">
        <v>124</v>
      </c>
      <c r="G64" s="13" t="s">
        <v>497</v>
      </c>
      <c r="H64" s="7" t="s">
        <v>527</v>
      </c>
      <c r="I64" s="7" t="s">
        <v>367</v>
      </c>
      <c r="J64" s="15"/>
      <c r="K64" s="21">
        <v>2936250</v>
      </c>
      <c r="L64" s="8" t="s">
        <v>433</v>
      </c>
      <c r="M64" s="7"/>
      <c r="N64" s="7" t="s">
        <v>83</v>
      </c>
    </row>
    <row r="65" spans="1:14" ht="41.4" x14ac:dyDescent="0.3">
      <c r="A65" s="15">
        <v>64</v>
      </c>
      <c r="B65" s="7" t="s">
        <v>474</v>
      </c>
      <c r="C65" s="7"/>
      <c r="D65" s="7" t="s">
        <v>475</v>
      </c>
      <c r="E65" s="7" t="s">
        <v>477</v>
      </c>
      <c r="F65" s="7" t="s">
        <v>125</v>
      </c>
      <c r="G65" s="13" t="s">
        <v>498</v>
      </c>
      <c r="H65" s="7" t="s">
        <v>527</v>
      </c>
      <c r="I65" s="7" t="s">
        <v>368</v>
      </c>
      <c r="J65" s="15"/>
      <c r="K65" s="21">
        <v>4698000</v>
      </c>
      <c r="L65" s="8" t="s">
        <v>433</v>
      </c>
      <c r="M65" s="7"/>
      <c r="N65" s="7" t="s">
        <v>83</v>
      </c>
    </row>
    <row r="66" spans="1:14" ht="55.2" x14ac:dyDescent="0.3">
      <c r="A66" s="15">
        <v>65</v>
      </c>
      <c r="B66" s="7" t="s">
        <v>474</v>
      </c>
      <c r="C66" s="7"/>
      <c r="D66" s="7" t="s">
        <v>475</v>
      </c>
      <c r="E66" s="7" t="s">
        <v>477</v>
      </c>
      <c r="F66" s="7" t="s">
        <v>126</v>
      </c>
      <c r="G66" s="13" t="s">
        <v>499</v>
      </c>
      <c r="H66" s="7" t="s">
        <v>527</v>
      </c>
      <c r="I66" s="7" t="s">
        <v>368</v>
      </c>
      <c r="J66" s="15"/>
      <c r="K66" s="21">
        <v>18009000</v>
      </c>
      <c r="L66" s="8" t="s">
        <v>433</v>
      </c>
      <c r="M66" s="7"/>
      <c r="N66" s="7" t="s">
        <v>83</v>
      </c>
    </row>
    <row r="67" spans="1:14" ht="41.4" x14ac:dyDescent="0.3">
      <c r="A67" s="15">
        <v>66</v>
      </c>
      <c r="B67" s="7" t="s">
        <v>474</v>
      </c>
      <c r="C67" s="7"/>
      <c r="D67" s="7" t="s">
        <v>475</v>
      </c>
      <c r="E67" s="7" t="s">
        <v>477</v>
      </c>
      <c r="F67" s="7" t="s">
        <v>127</v>
      </c>
      <c r="G67" s="13" t="s">
        <v>500</v>
      </c>
      <c r="H67" s="7" t="s">
        <v>527</v>
      </c>
      <c r="I67" s="7" t="s">
        <v>368</v>
      </c>
      <c r="J67" s="15"/>
      <c r="K67" s="21">
        <v>5676750</v>
      </c>
      <c r="L67" s="8" t="s">
        <v>433</v>
      </c>
      <c r="M67" s="7"/>
      <c r="N67" s="7" t="s">
        <v>83</v>
      </c>
    </row>
    <row r="68" spans="1:14" ht="41.4" x14ac:dyDescent="0.3">
      <c r="A68" s="15">
        <v>67</v>
      </c>
      <c r="B68" s="7" t="s">
        <v>474</v>
      </c>
      <c r="C68" s="7"/>
      <c r="D68" s="7" t="s">
        <v>478</v>
      </c>
      <c r="E68" s="7" t="s">
        <v>479</v>
      </c>
      <c r="F68" s="7" t="s">
        <v>298</v>
      </c>
      <c r="G68" s="13" t="s">
        <v>501</v>
      </c>
      <c r="H68" s="7" t="s">
        <v>523</v>
      </c>
      <c r="I68" s="7" t="s">
        <v>364</v>
      </c>
      <c r="J68" s="15">
        <v>5</v>
      </c>
      <c r="K68" s="21">
        <v>100000</v>
      </c>
      <c r="L68" s="8" t="s">
        <v>432</v>
      </c>
      <c r="M68" s="7" t="s">
        <v>410</v>
      </c>
      <c r="N68" s="7" t="s">
        <v>83</v>
      </c>
    </row>
    <row r="69" spans="1:14" ht="41.4" x14ac:dyDescent="0.3">
      <c r="A69" s="15">
        <v>68</v>
      </c>
      <c r="B69" s="7" t="s">
        <v>474</v>
      </c>
      <c r="C69" s="7"/>
      <c r="D69" s="7" t="s">
        <v>478</v>
      </c>
      <c r="E69" s="7" t="s">
        <v>476</v>
      </c>
      <c r="F69" s="7" t="s">
        <v>344</v>
      </c>
      <c r="G69" s="13" t="s">
        <v>502</v>
      </c>
      <c r="H69" s="7" t="s">
        <v>522</v>
      </c>
      <c r="I69" s="7" t="s">
        <v>364</v>
      </c>
      <c r="J69" s="15">
        <v>5</v>
      </c>
      <c r="K69" s="21">
        <v>100000</v>
      </c>
      <c r="L69" s="8" t="s">
        <v>432</v>
      </c>
      <c r="M69" s="7" t="s">
        <v>410</v>
      </c>
      <c r="N69" s="7"/>
    </row>
  </sheetData>
  <autoFilter ref="A1:N70" xr:uid="{5C111EC3-BEA2-428C-BB0C-E664C8C9D4F8}"/>
  <phoneticPr fontId="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07554-7847-4AF6-A9AA-3307C331C81F}">
  <dimension ref="A3:B37"/>
  <sheetViews>
    <sheetView zoomScale="60" zoomScaleNormal="60" workbookViewId="0">
      <selection activeCell="A16" sqref="A16"/>
    </sheetView>
  </sheetViews>
  <sheetFormatPr defaultRowHeight="14.4" x14ac:dyDescent="0.3"/>
  <cols>
    <col min="1" max="1" width="237.88671875" bestFit="1" customWidth="1"/>
    <col min="2" max="2" width="15.33203125" bestFit="1" customWidth="1"/>
  </cols>
  <sheetData>
    <row r="3" spans="1:2" x14ac:dyDescent="0.3">
      <c r="A3" s="4" t="s">
        <v>89</v>
      </c>
      <c r="B3" t="s">
        <v>183</v>
      </c>
    </row>
    <row r="4" spans="1:2" x14ac:dyDescent="0.3">
      <c r="A4" s="5" t="s">
        <v>518</v>
      </c>
      <c r="B4" s="6"/>
    </row>
    <row r="5" spans="1:2" x14ac:dyDescent="0.3">
      <c r="A5" s="5" t="s">
        <v>479</v>
      </c>
      <c r="B5" s="6"/>
    </row>
    <row r="6" spans="1:2" x14ac:dyDescent="0.3">
      <c r="A6" s="5" t="s">
        <v>8</v>
      </c>
      <c r="B6" s="6">
        <v>1</v>
      </c>
    </row>
    <row r="7" spans="1:2" x14ac:dyDescent="0.3">
      <c r="A7" s="5" t="s">
        <v>9</v>
      </c>
      <c r="B7" s="6">
        <v>1</v>
      </c>
    </row>
    <row r="8" spans="1:2" x14ac:dyDescent="0.3">
      <c r="A8" s="5" t="s">
        <v>10</v>
      </c>
      <c r="B8" s="6"/>
    </row>
    <row r="9" spans="1:2" x14ac:dyDescent="0.3">
      <c r="A9" s="5" t="s">
        <v>469</v>
      </c>
      <c r="B9" s="6">
        <v>69</v>
      </c>
    </row>
    <row r="10" spans="1:2" x14ac:dyDescent="0.3">
      <c r="A10" s="5" t="s">
        <v>481</v>
      </c>
      <c r="B10" s="6">
        <v>17</v>
      </c>
    </row>
    <row r="11" spans="1:2" x14ac:dyDescent="0.3">
      <c r="A11" s="5" t="s">
        <v>482</v>
      </c>
      <c r="B11" s="6">
        <v>2</v>
      </c>
    </row>
    <row r="12" spans="1:2" x14ac:dyDescent="0.3">
      <c r="A12" s="5" t="s">
        <v>483</v>
      </c>
      <c r="B12" s="6"/>
    </row>
    <row r="13" spans="1:2" x14ac:dyDescent="0.3">
      <c r="A13" s="5" t="s">
        <v>480</v>
      </c>
      <c r="B13" s="6">
        <v>25</v>
      </c>
    </row>
    <row r="14" spans="1:2" x14ac:dyDescent="0.3">
      <c r="A14" s="5" t="s">
        <v>493</v>
      </c>
      <c r="B14" s="6">
        <v>3</v>
      </c>
    </row>
    <row r="15" spans="1:2" x14ac:dyDescent="0.3">
      <c r="A15" s="5" t="s">
        <v>477</v>
      </c>
      <c r="B15" s="6">
        <v>4</v>
      </c>
    </row>
    <row r="16" spans="1:2" x14ac:dyDescent="0.3">
      <c r="A16" s="5" t="s">
        <v>14</v>
      </c>
      <c r="B16" s="6">
        <v>11</v>
      </c>
    </row>
    <row r="17" spans="1:2" x14ac:dyDescent="0.3">
      <c r="A17" s="5" t="s">
        <v>16</v>
      </c>
      <c r="B17" s="6">
        <v>2</v>
      </c>
    </row>
    <row r="18" spans="1:2" x14ac:dyDescent="0.3">
      <c r="A18" s="5" t="s">
        <v>17</v>
      </c>
      <c r="B18" s="6"/>
    </row>
    <row r="19" spans="1:2" x14ac:dyDescent="0.3">
      <c r="A19" s="5" t="s">
        <v>18</v>
      </c>
      <c r="B19" s="6">
        <v>2</v>
      </c>
    </row>
    <row r="20" spans="1:2" x14ac:dyDescent="0.3">
      <c r="A20" s="5" t="s">
        <v>19</v>
      </c>
      <c r="B20" s="6">
        <v>2</v>
      </c>
    </row>
    <row r="21" spans="1:2" x14ac:dyDescent="0.3">
      <c r="A21" s="5" t="s">
        <v>20</v>
      </c>
      <c r="B21" s="6"/>
    </row>
    <row r="22" spans="1:2" x14ac:dyDescent="0.3">
      <c r="A22" s="5" t="s">
        <v>444</v>
      </c>
      <c r="B22" s="6"/>
    </row>
    <row r="23" spans="1:2" x14ac:dyDescent="0.3">
      <c r="A23" s="5" t="s">
        <v>445</v>
      </c>
      <c r="B23" s="6"/>
    </row>
    <row r="24" spans="1:2" x14ac:dyDescent="0.3">
      <c r="A24" s="5" t="s">
        <v>511</v>
      </c>
      <c r="B24" s="6"/>
    </row>
    <row r="25" spans="1:2" x14ac:dyDescent="0.3">
      <c r="A25" s="5" t="s">
        <v>516</v>
      </c>
      <c r="B25" s="6">
        <v>9</v>
      </c>
    </row>
    <row r="26" spans="1:2" x14ac:dyDescent="0.3">
      <c r="A26" s="5" t="s">
        <v>450</v>
      </c>
      <c r="B26" s="6">
        <v>106</v>
      </c>
    </row>
    <row r="27" spans="1:2" x14ac:dyDescent="0.3">
      <c r="A27" s="5" t="s">
        <v>451</v>
      </c>
      <c r="B27" s="6">
        <v>82</v>
      </c>
    </row>
    <row r="28" spans="1:2" x14ac:dyDescent="0.3">
      <c r="A28" s="5" t="s">
        <v>452</v>
      </c>
      <c r="B28" s="6">
        <v>4</v>
      </c>
    </row>
    <row r="29" spans="1:2" x14ac:dyDescent="0.3">
      <c r="A29" s="5" t="s">
        <v>459</v>
      </c>
      <c r="B29" s="6">
        <v>49</v>
      </c>
    </row>
    <row r="30" spans="1:2" x14ac:dyDescent="0.3">
      <c r="A30" s="5" t="s">
        <v>462</v>
      </c>
      <c r="B30" s="6">
        <v>14</v>
      </c>
    </row>
    <row r="31" spans="1:2" x14ac:dyDescent="0.3">
      <c r="A31" s="5" t="s">
        <v>22</v>
      </c>
      <c r="B31" s="6">
        <v>1</v>
      </c>
    </row>
    <row r="32" spans="1:2" x14ac:dyDescent="0.3">
      <c r="A32" s="5" t="s">
        <v>463</v>
      </c>
      <c r="B32" s="6"/>
    </row>
    <row r="33" spans="1:2" x14ac:dyDescent="0.3">
      <c r="A33" s="5" t="s">
        <v>464</v>
      </c>
      <c r="B33" s="6"/>
    </row>
    <row r="34" spans="1:2" x14ac:dyDescent="0.3">
      <c r="A34" s="5" t="s">
        <v>517</v>
      </c>
      <c r="B34" s="6">
        <v>19</v>
      </c>
    </row>
    <row r="35" spans="1:2" x14ac:dyDescent="0.3">
      <c r="A35" s="5" t="s">
        <v>652</v>
      </c>
      <c r="B35" s="6">
        <v>2</v>
      </c>
    </row>
    <row r="36" spans="1:2" x14ac:dyDescent="0.3">
      <c r="A36" s="5" t="s">
        <v>90</v>
      </c>
      <c r="B36" s="6"/>
    </row>
    <row r="37" spans="1:2" x14ac:dyDescent="0.3">
      <c r="A37" s="5" t="s">
        <v>91</v>
      </c>
      <c r="B37" s="6">
        <v>425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A6DB-1A85-42A4-AA52-794DC861A319}">
  <dimension ref="A1:P438"/>
  <sheetViews>
    <sheetView view="pageBreakPreview" topLeftCell="B1" zoomScaleNormal="110" zoomScaleSheetLayoutView="100" workbookViewId="0">
      <pane ySplit="1" topLeftCell="A410" activePane="bottomLeft" state="frozen"/>
      <selection pane="bottomLeft" activeCell="N1" sqref="N1"/>
    </sheetView>
  </sheetViews>
  <sheetFormatPr defaultRowHeight="13.8" x14ac:dyDescent="0.3"/>
  <cols>
    <col min="1" max="1" width="5.21875" style="2" customWidth="1"/>
    <col min="2" max="2" width="30.44140625" style="2" customWidth="1"/>
    <col min="3" max="3" width="21" style="2" customWidth="1"/>
    <col min="4" max="4" width="30.77734375" style="2" customWidth="1"/>
    <col min="5" max="5" width="44.5546875" style="2" customWidth="1"/>
    <col min="6" max="6" width="34" style="2" customWidth="1"/>
    <col min="7" max="7" width="14.88671875" style="2" customWidth="1"/>
    <col min="8" max="8" width="24.44140625" style="2" hidden="1" customWidth="1"/>
    <col min="9" max="9" width="8.88671875" style="2" hidden="1" customWidth="1"/>
    <col min="10" max="10" width="16.88671875" style="23" customWidth="1"/>
    <col min="11" max="11" width="17.109375" style="2" customWidth="1"/>
    <col min="12" max="12" width="21.6640625" style="2" customWidth="1"/>
    <col min="13" max="13" width="11.5546875" style="2" customWidth="1"/>
    <col min="14" max="16384" width="8.88671875" style="2"/>
  </cols>
  <sheetData>
    <row r="1" spans="1:13" s="1" customFormat="1" ht="27.6" x14ac:dyDescent="0.3">
      <c r="A1" s="11" t="s">
        <v>0</v>
      </c>
      <c r="B1" s="11" t="s">
        <v>1</v>
      </c>
      <c r="C1" s="11" t="s">
        <v>3</v>
      </c>
      <c r="D1" s="11" t="s">
        <v>2</v>
      </c>
      <c r="E1" s="11" t="s">
        <v>4</v>
      </c>
      <c r="F1" s="11" t="s">
        <v>11</v>
      </c>
      <c r="G1" s="11" t="s">
        <v>37</v>
      </c>
      <c r="H1" s="11" t="s">
        <v>13</v>
      </c>
      <c r="I1" s="11" t="s">
        <v>23</v>
      </c>
      <c r="J1" s="22" t="s">
        <v>29</v>
      </c>
      <c r="K1" s="11" t="s">
        <v>24</v>
      </c>
      <c r="L1" s="11" t="s">
        <v>25</v>
      </c>
      <c r="M1" s="11" t="s">
        <v>541</v>
      </c>
    </row>
    <row r="2" spans="1:13" s="43" customFormat="1" ht="55.2" x14ac:dyDescent="0.3">
      <c r="A2" s="15">
        <v>1</v>
      </c>
      <c r="B2" s="16" t="s">
        <v>929</v>
      </c>
      <c r="C2" s="16" t="s">
        <v>7</v>
      </c>
      <c r="D2" s="18" t="s">
        <v>92</v>
      </c>
      <c r="E2" s="18" t="s">
        <v>8</v>
      </c>
      <c r="F2" s="18" t="s">
        <v>707</v>
      </c>
      <c r="G2" s="18" t="s">
        <v>197</v>
      </c>
      <c r="H2" s="25"/>
      <c r="I2" s="25"/>
      <c r="J2" s="53"/>
      <c r="K2" s="9" t="s">
        <v>708</v>
      </c>
      <c r="L2" s="18" t="s">
        <v>538</v>
      </c>
      <c r="M2" s="66" t="s">
        <v>592</v>
      </c>
    </row>
    <row r="3" spans="1:13" s="14" customFormat="1" ht="41.4" x14ac:dyDescent="0.3">
      <c r="A3" s="15">
        <v>2</v>
      </c>
      <c r="B3" s="16" t="s">
        <v>929</v>
      </c>
      <c r="C3" s="16" t="s">
        <v>7</v>
      </c>
      <c r="D3" s="16" t="s">
        <v>15</v>
      </c>
      <c r="E3" s="16" t="s">
        <v>9</v>
      </c>
      <c r="F3" s="18" t="s">
        <v>612</v>
      </c>
      <c r="G3" s="18" t="s">
        <v>171</v>
      </c>
      <c r="H3" s="51"/>
      <c r="I3" s="51"/>
      <c r="J3" s="52"/>
      <c r="K3" s="7" t="s">
        <v>848</v>
      </c>
      <c r="L3" s="18" t="s">
        <v>538</v>
      </c>
      <c r="M3" s="55" t="s">
        <v>592</v>
      </c>
    </row>
    <row r="4" spans="1:13" s="14" customFormat="1" ht="41.4" x14ac:dyDescent="0.3">
      <c r="A4" s="15">
        <v>3</v>
      </c>
      <c r="B4" s="16" t="s">
        <v>929</v>
      </c>
      <c r="C4" s="16" t="s">
        <v>7</v>
      </c>
      <c r="D4" s="16" t="s">
        <v>15</v>
      </c>
      <c r="E4" s="16" t="s">
        <v>10</v>
      </c>
      <c r="F4" s="15"/>
      <c r="G4" s="15"/>
      <c r="H4" s="15"/>
      <c r="I4" s="15"/>
      <c r="J4" s="21"/>
      <c r="K4" s="15"/>
      <c r="L4" s="15"/>
      <c r="M4" s="79"/>
    </row>
    <row r="5" spans="1:13" s="32" customFormat="1" ht="41.4" x14ac:dyDescent="0.3">
      <c r="A5" s="15">
        <v>4</v>
      </c>
      <c r="B5" s="16" t="s">
        <v>929</v>
      </c>
      <c r="C5" s="16" t="s">
        <v>7</v>
      </c>
      <c r="D5" s="16" t="s">
        <v>5</v>
      </c>
      <c r="E5" s="16" t="s">
        <v>14</v>
      </c>
      <c r="F5" s="16" t="s">
        <v>849</v>
      </c>
      <c r="G5" s="16" t="s">
        <v>26</v>
      </c>
      <c r="H5" s="16" t="s">
        <v>27</v>
      </c>
      <c r="I5" s="16"/>
      <c r="J5" s="21">
        <v>450000</v>
      </c>
      <c r="K5" s="16" t="s">
        <v>962</v>
      </c>
      <c r="L5" s="16" t="s">
        <v>32</v>
      </c>
      <c r="M5" s="55"/>
    </row>
    <row r="6" spans="1:13" s="31" customFormat="1" ht="41.4" x14ac:dyDescent="0.3">
      <c r="A6" s="15">
        <v>5</v>
      </c>
      <c r="B6" s="16" t="s">
        <v>929</v>
      </c>
      <c r="C6" s="16" t="s">
        <v>7</v>
      </c>
      <c r="D6" s="16" t="s">
        <v>5</v>
      </c>
      <c r="E6" s="16" t="s">
        <v>14</v>
      </c>
      <c r="F6" s="16" t="s">
        <v>31</v>
      </c>
      <c r="G6" s="16" t="s">
        <v>30</v>
      </c>
      <c r="H6" s="16" t="s">
        <v>27</v>
      </c>
      <c r="I6" s="16"/>
      <c r="J6" s="17">
        <v>4967707</v>
      </c>
      <c r="K6" s="16" t="s">
        <v>28</v>
      </c>
      <c r="L6" s="16" t="s">
        <v>32</v>
      </c>
      <c r="M6" s="55"/>
    </row>
    <row r="7" spans="1:13" s="56" customFormat="1" ht="41.4" x14ac:dyDescent="0.3">
      <c r="A7" s="15">
        <v>6</v>
      </c>
      <c r="B7" s="16" t="s">
        <v>929</v>
      </c>
      <c r="C7" s="16" t="s">
        <v>7</v>
      </c>
      <c r="D7" s="16" t="s">
        <v>5</v>
      </c>
      <c r="E7" s="16" t="s">
        <v>14</v>
      </c>
      <c r="F7" s="16" t="s">
        <v>76</v>
      </c>
      <c r="G7" s="18" t="s">
        <v>68</v>
      </c>
      <c r="H7" s="16" t="s">
        <v>27</v>
      </c>
      <c r="I7" s="16"/>
      <c r="J7" s="21">
        <v>450000</v>
      </c>
      <c r="K7" s="16" t="s">
        <v>962</v>
      </c>
      <c r="L7" s="16" t="s">
        <v>43</v>
      </c>
      <c r="M7" s="55"/>
    </row>
    <row r="8" spans="1:13" s="32" customFormat="1" ht="41.4" x14ac:dyDescent="0.3">
      <c r="A8" s="15">
        <v>7</v>
      </c>
      <c r="B8" s="16" t="s">
        <v>929</v>
      </c>
      <c r="C8" s="16" t="s">
        <v>7</v>
      </c>
      <c r="D8" s="16" t="s">
        <v>5</v>
      </c>
      <c r="E8" s="16" t="s">
        <v>14</v>
      </c>
      <c r="F8" s="9" t="s">
        <v>850</v>
      </c>
      <c r="G8" s="18" t="s">
        <v>85</v>
      </c>
      <c r="H8" s="16" t="s">
        <v>27</v>
      </c>
      <c r="I8" s="16"/>
      <c r="J8" s="17">
        <v>1267128</v>
      </c>
      <c r="K8" s="16" t="s">
        <v>962</v>
      </c>
      <c r="L8" s="16" t="s">
        <v>83</v>
      </c>
      <c r="M8" s="55"/>
    </row>
    <row r="9" spans="1:13" s="32" customFormat="1" ht="41.4" x14ac:dyDescent="0.3">
      <c r="A9" s="15">
        <v>8</v>
      </c>
      <c r="B9" s="16" t="s">
        <v>929</v>
      </c>
      <c r="C9" s="16" t="s">
        <v>7</v>
      </c>
      <c r="D9" s="16" t="s">
        <v>5</v>
      </c>
      <c r="E9" s="16" t="s">
        <v>14</v>
      </c>
      <c r="F9" s="9" t="s">
        <v>851</v>
      </c>
      <c r="G9" s="18" t="s">
        <v>96</v>
      </c>
      <c r="H9" s="16" t="s">
        <v>27</v>
      </c>
      <c r="I9" s="16"/>
      <c r="J9" s="17">
        <v>4046705</v>
      </c>
      <c r="K9" s="16" t="s">
        <v>962</v>
      </c>
      <c r="L9" s="16" t="s">
        <v>83</v>
      </c>
      <c r="M9" s="55"/>
    </row>
    <row r="10" spans="1:13" s="56" customFormat="1" ht="41.4" x14ac:dyDescent="0.3">
      <c r="A10" s="15">
        <v>9</v>
      </c>
      <c r="B10" s="16" t="s">
        <v>929</v>
      </c>
      <c r="C10" s="16" t="s">
        <v>7</v>
      </c>
      <c r="D10" s="16" t="s">
        <v>5</v>
      </c>
      <c r="E10" s="16" t="s">
        <v>14</v>
      </c>
      <c r="F10" s="9" t="s">
        <v>134</v>
      </c>
      <c r="G10" s="18" t="s">
        <v>47</v>
      </c>
      <c r="H10" s="16" t="s">
        <v>27</v>
      </c>
      <c r="I10" s="16"/>
      <c r="J10" s="17">
        <v>1200000</v>
      </c>
      <c r="K10" s="16" t="s">
        <v>962</v>
      </c>
      <c r="L10" s="16" t="s">
        <v>83</v>
      </c>
      <c r="M10" s="55"/>
    </row>
    <row r="11" spans="1:13" s="56" customFormat="1" ht="41.4" x14ac:dyDescent="0.3">
      <c r="A11" s="15">
        <v>10</v>
      </c>
      <c r="B11" s="16" t="s">
        <v>929</v>
      </c>
      <c r="C11" s="16" t="s">
        <v>7</v>
      </c>
      <c r="D11" s="16" t="s">
        <v>5</v>
      </c>
      <c r="E11" s="16" t="s">
        <v>14</v>
      </c>
      <c r="F11" s="9" t="s">
        <v>185</v>
      </c>
      <c r="G11" s="18" t="s">
        <v>38</v>
      </c>
      <c r="H11" s="16" t="s">
        <v>27</v>
      </c>
      <c r="I11" s="16"/>
      <c r="J11" s="17">
        <v>5004543</v>
      </c>
      <c r="K11" s="9" t="s">
        <v>962</v>
      </c>
      <c r="L11" s="16" t="s">
        <v>83</v>
      </c>
      <c r="M11" s="55"/>
    </row>
    <row r="12" spans="1:13" s="31" customFormat="1" ht="69" x14ac:dyDescent="0.3">
      <c r="A12" s="15">
        <v>11</v>
      </c>
      <c r="B12" s="16" t="s">
        <v>929</v>
      </c>
      <c r="C12" s="16" t="s">
        <v>7</v>
      </c>
      <c r="D12" s="16" t="s">
        <v>5</v>
      </c>
      <c r="E12" s="16" t="s">
        <v>14</v>
      </c>
      <c r="F12" s="9" t="s">
        <v>196</v>
      </c>
      <c r="G12" s="18" t="s">
        <v>68</v>
      </c>
      <c r="H12" s="16" t="s">
        <v>27</v>
      </c>
      <c r="I12" s="16"/>
      <c r="J12" s="17">
        <v>5613890</v>
      </c>
      <c r="K12" s="9" t="s">
        <v>962</v>
      </c>
      <c r="L12" s="16" t="s">
        <v>83</v>
      </c>
      <c r="M12" s="55"/>
    </row>
    <row r="13" spans="1:13" s="31" customFormat="1" ht="41.4" x14ac:dyDescent="0.3">
      <c r="A13" s="15">
        <v>12</v>
      </c>
      <c r="B13" s="16" t="s">
        <v>929</v>
      </c>
      <c r="C13" s="16" t="s">
        <v>7</v>
      </c>
      <c r="D13" s="16" t="s">
        <v>5</v>
      </c>
      <c r="E13" s="16" t="s">
        <v>14</v>
      </c>
      <c r="F13" s="9" t="s">
        <v>248</v>
      </c>
      <c r="G13" s="18" t="s">
        <v>244</v>
      </c>
      <c r="H13" s="16" t="s">
        <v>27</v>
      </c>
      <c r="I13" s="16"/>
      <c r="J13" s="17">
        <v>4896738</v>
      </c>
      <c r="K13" s="9" t="s">
        <v>962</v>
      </c>
      <c r="L13" s="16" t="s">
        <v>83</v>
      </c>
      <c r="M13" s="55"/>
    </row>
    <row r="14" spans="1:13" s="42" customFormat="1" ht="41.4" x14ac:dyDescent="0.3">
      <c r="A14" s="15">
        <v>13</v>
      </c>
      <c r="B14" s="16" t="s">
        <v>929</v>
      </c>
      <c r="C14" s="16" t="s">
        <v>7</v>
      </c>
      <c r="D14" s="16" t="s">
        <v>5</v>
      </c>
      <c r="E14" s="16" t="s">
        <v>14</v>
      </c>
      <c r="F14" s="9" t="s">
        <v>271</v>
      </c>
      <c r="G14" s="18" t="s">
        <v>270</v>
      </c>
      <c r="H14" s="16" t="s">
        <v>27</v>
      </c>
      <c r="I14" s="16"/>
      <c r="J14" s="17">
        <v>1104344</v>
      </c>
      <c r="K14" s="16" t="s">
        <v>962</v>
      </c>
      <c r="L14" s="16" t="s">
        <v>83</v>
      </c>
      <c r="M14" s="55" t="s">
        <v>773</v>
      </c>
    </row>
    <row r="15" spans="1:13" s="60" customFormat="1" ht="41.4" x14ac:dyDescent="0.3">
      <c r="A15" s="15">
        <v>14</v>
      </c>
      <c r="B15" s="16" t="s">
        <v>929</v>
      </c>
      <c r="C15" s="16" t="s">
        <v>7</v>
      </c>
      <c r="D15" s="16" t="s">
        <v>5</v>
      </c>
      <c r="E15" s="16" t="s">
        <v>14</v>
      </c>
      <c r="F15" s="9" t="s">
        <v>275</v>
      </c>
      <c r="G15" s="18" t="s">
        <v>276</v>
      </c>
      <c r="H15" s="16" t="s">
        <v>27</v>
      </c>
      <c r="I15" s="16"/>
      <c r="J15" s="17">
        <v>5041817</v>
      </c>
      <c r="K15" s="9" t="s">
        <v>962</v>
      </c>
      <c r="L15" s="16" t="s">
        <v>83</v>
      </c>
      <c r="M15" s="55" t="s">
        <v>592</v>
      </c>
    </row>
    <row r="16" spans="1:13" s="60" customFormat="1" ht="41.4" x14ac:dyDescent="0.3">
      <c r="A16" s="15">
        <v>15</v>
      </c>
      <c r="B16" s="16" t="s">
        <v>929</v>
      </c>
      <c r="C16" s="16" t="s">
        <v>7</v>
      </c>
      <c r="D16" s="16" t="s">
        <v>5</v>
      </c>
      <c r="E16" s="16" t="s">
        <v>16</v>
      </c>
      <c r="F16" s="9" t="s">
        <v>852</v>
      </c>
      <c r="G16" s="16" t="s">
        <v>93</v>
      </c>
      <c r="H16" s="16" t="s">
        <v>317</v>
      </c>
      <c r="I16" s="16"/>
      <c r="J16" s="21">
        <v>7800000</v>
      </c>
      <c r="K16" s="9" t="s">
        <v>958</v>
      </c>
      <c r="L16" s="16" t="s">
        <v>83</v>
      </c>
      <c r="M16" s="55" t="s">
        <v>592</v>
      </c>
    </row>
    <row r="17" spans="1:13" s="60" customFormat="1" ht="27.6" x14ac:dyDescent="0.3">
      <c r="A17" s="15">
        <v>16</v>
      </c>
      <c r="B17" s="16" t="s">
        <v>929</v>
      </c>
      <c r="C17" s="16" t="s">
        <v>7</v>
      </c>
      <c r="D17" s="16" t="s">
        <v>5</v>
      </c>
      <c r="E17" s="16" t="s">
        <v>17</v>
      </c>
      <c r="F17" s="9"/>
      <c r="G17" s="16"/>
      <c r="H17" s="16"/>
      <c r="I17" s="16"/>
      <c r="J17" s="21"/>
      <c r="K17" s="16"/>
      <c r="L17" s="16"/>
      <c r="M17" s="55"/>
    </row>
    <row r="18" spans="1:13" s="42" customFormat="1" ht="41.4" x14ac:dyDescent="0.3">
      <c r="A18" s="15">
        <v>17</v>
      </c>
      <c r="B18" s="16" t="s">
        <v>929</v>
      </c>
      <c r="C18" s="16" t="s">
        <v>7</v>
      </c>
      <c r="D18" s="36" t="s">
        <v>5</v>
      </c>
      <c r="E18" s="36" t="s">
        <v>16</v>
      </c>
      <c r="F18" s="9" t="s">
        <v>876</v>
      </c>
      <c r="G18" s="18" t="s">
        <v>537</v>
      </c>
      <c r="H18" s="18"/>
      <c r="I18" s="18"/>
      <c r="J18" s="21"/>
      <c r="K18" s="16" t="s">
        <v>879</v>
      </c>
      <c r="L18" s="16" t="s">
        <v>538</v>
      </c>
      <c r="M18" s="55" t="s">
        <v>773</v>
      </c>
    </row>
    <row r="19" spans="1:13" s="42" customFormat="1" ht="41.4" x14ac:dyDescent="0.3">
      <c r="A19" s="15">
        <v>18</v>
      </c>
      <c r="B19" s="16" t="s">
        <v>929</v>
      </c>
      <c r="C19" s="16" t="s">
        <v>7</v>
      </c>
      <c r="D19" s="16" t="s">
        <v>6</v>
      </c>
      <c r="E19" s="16" t="s">
        <v>18</v>
      </c>
      <c r="F19" s="16" t="s">
        <v>217</v>
      </c>
      <c r="G19" s="16" t="s">
        <v>218</v>
      </c>
      <c r="H19" s="16"/>
      <c r="I19" s="16"/>
      <c r="J19" s="21">
        <v>9900000</v>
      </c>
      <c r="K19" s="7" t="s">
        <v>858</v>
      </c>
      <c r="L19" s="16" t="s">
        <v>83</v>
      </c>
      <c r="M19" s="55" t="s">
        <v>635</v>
      </c>
    </row>
    <row r="20" spans="1:13" s="42" customFormat="1" ht="55.2" x14ac:dyDescent="0.3">
      <c r="A20" s="15">
        <v>19</v>
      </c>
      <c r="B20" s="16" t="s">
        <v>929</v>
      </c>
      <c r="C20" s="16" t="s">
        <v>7</v>
      </c>
      <c r="D20" s="16" t="s">
        <v>6</v>
      </c>
      <c r="E20" s="16" t="s">
        <v>19</v>
      </c>
      <c r="F20" s="16" t="s">
        <v>174</v>
      </c>
      <c r="G20" s="16" t="s">
        <v>173</v>
      </c>
      <c r="H20" s="16"/>
      <c r="I20" s="16"/>
      <c r="J20" s="21">
        <v>277965</v>
      </c>
      <c r="K20" s="16" t="s">
        <v>65</v>
      </c>
      <c r="L20" s="16" t="s">
        <v>83</v>
      </c>
      <c r="M20" s="55" t="s">
        <v>773</v>
      </c>
    </row>
    <row r="21" spans="1:13" s="56" customFormat="1" ht="55.2" x14ac:dyDescent="0.3">
      <c r="A21" s="15">
        <v>20</v>
      </c>
      <c r="B21" s="16" t="s">
        <v>929</v>
      </c>
      <c r="C21" s="16" t="s">
        <v>7</v>
      </c>
      <c r="D21" s="18" t="s">
        <v>6</v>
      </c>
      <c r="E21" s="18" t="s">
        <v>19</v>
      </c>
      <c r="F21" s="18" t="s">
        <v>760</v>
      </c>
      <c r="G21" s="18" t="s">
        <v>30</v>
      </c>
      <c r="H21" s="30"/>
      <c r="I21" s="30"/>
      <c r="J21" s="53"/>
      <c r="K21" s="18" t="s">
        <v>855</v>
      </c>
      <c r="L21" s="18" t="s">
        <v>538</v>
      </c>
      <c r="M21" s="55" t="s">
        <v>592</v>
      </c>
    </row>
    <row r="22" spans="1:13" ht="41.4" x14ac:dyDescent="0.3">
      <c r="A22" s="15">
        <v>21</v>
      </c>
      <c r="B22" s="16" t="s">
        <v>929</v>
      </c>
      <c r="C22" s="16" t="s">
        <v>7</v>
      </c>
      <c r="D22" s="18" t="s">
        <v>6</v>
      </c>
      <c r="E22" s="16" t="s">
        <v>18</v>
      </c>
      <c r="F22" s="18" t="s">
        <v>761</v>
      </c>
      <c r="G22" s="18" t="s">
        <v>30</v>
      </c>
      <c r="H22" s="30"/>
      <c r="I22" s="30"/>
      <c r="J22" s="53"/>
      <c r="K22" s="18" t="s">
        <v>855</v>
      </c>
      <c r="L22" s="18" t="s">
        <v>538</v>
      </c>
      <c r="M22" s="55"/>
    </row>
    <row r="23" spans="1:13" ht="27.6" x14ac:dyDescent="0.3">
      <c r="A23" s="15">
        <v>22</v>
      </c>
      <c r="B23" s="16" t="s">
        <v>929</v>
      </c>
      <c r="C23" s="16" t="s">
        <v>7</v>
      </c>
      <c r="D23" s="16" t="s">
        <v>6</v>
      </c>
      <c r="E23" s="16" t="s">
        <v>20</v>
      </c>
      <c r="F23" s="16"/>
      <c r="G23" s="16"/>
      <c r="H23" s="16"/>
      <c r="I23" s="16"/>
      <c r="J23" s="21"/>
      <c r="K23" s="16"/>
      <c r="L23" s="16"/>
      <c r="M23" s="55"/>
    </row>
    <row r="24" spans="1:13" ht="27.6" x14ac:dyDescent="0.3">
      <c r="A24" s="15">
        <v>23</v>
      </c>
      <c r="B24" s="16" t="s">
        <v>929</v>
      </c>
      <c r="C24" s="16" t="s">
        <v>21</v>
      </c>
      <c r="D24" s="16" t="s">
        <v>443</v>
      </c>
      <c r="E24" s="16" t="s">
        <v>444</v>
      </c>
      <c r="F24" s="16"/>
      <c r="G24" s="16"/>
      <c r="H24" s="16"/>
      <c r="I24" s="16"/>
      <c r="J24" s="21"/>
      <c r="K24" s="16"/>
      <c r="L24" s="16"/>
      <c r="M24" s="55"/>
    </row>
    <row r="25" spans="1:13" ht="27.6" x14ac:dyDescent="0.3">
      <c r="A25" s="15">
        <v>24</v>
      </c>
      <c r="B25" s="16" t="s">
        <v>929</v>
      </c>
      <c r="C25" s="16" t="s">
        <v>21</v>
      </c>
      <c r="D25" s="16" t="s">
        <v>443</v>
      </c>
      <c r="E25" s="16" t="s">
        <v>445</v>
      </c>
      <c r="F25" s="16"/>
      <c r="G25" s="16"/>
      <c r="H25" s="16"/>
      <c r="I25" s="16"/>
      <c r="J25" s="21"/>
      <c r="K25" s="16"/>
      <c r="L25" s="16"/>
      <c r="M25" s="55"/>
    </row>
    <row r="26" spans="1:13" ht="27.6" x14ac:dyDescent="0.3">
      <c r="A26" s="15">
        <v>25</v>
      </c>
      <c r="B26" s="16" t="s">
        <v>929</v>
      </c>
      <c r="C26" s="16" t="s">
        <v>21</v>
      </c>
      <c r="D26" s="16" t="s">
        <v>447</v>
      </c>
      <c r="E26" s="16" t="s">
        <v>511</v>
      </c>
      <c r="F26" s="26"/>
      <c r="G26" s="16"/>
      <c r="H26" s="16"/>
      <c r="I26" s="16"/>
      <c r="J26" s="21"/>
      <c r="K26" s="16"/>
      <c r="L26" s="16"/>
      <c r="M26" s="55"/>
    </row>
    <row r="27" spans="1:13" ht="41.4" x14ac:dyDescent="0.3">
      <c r="A27" s="15">
        <v>26</v>
      </c>
      <c r="B27" s="16" t="s">
        <v>930</v>
      </c>
      <c r="C27" s="16"/>
      <c r="D27" s="16" t="s">
        <v>449</v>
      </c>
      <c r="E27" s="16" t="s">
        <v>516</v>
      </c>
      <c r="F27" s="9" t="s">
        <v>199</v>
      </c>
      <c r="G27" s="16" t="s">
        <v>197</v>
      </c>
      <c r="H27" s="16"/>
      <c r="I27" s="16"/>
      <c r="J27" s="17">
        <v>3382456</v>
      </c>
      <c r="K27" s="16" t="s">
        <v>862</v>
      </c>
      <c r="L27" s="16" t="s">
        <v>81</v>
      </c>
      <c r="M27" s="55"/>
    </row>
    <row r="28" spans="1:13" ht="41.4" x14ac:dyDescent="0.3">
      <c r="A28" s="15">
        <v>27</v>
      </c>
      <c r="B28" s="16" t="s">
        <v>930</v>
      </c>
      <c r="C28" s="36"/>
      <c r="D28" s="36" t="s">
        <v>449</v>
      </c>
      <c r="E28" s="36" t="s">
        <v>516</v>
      </c>
      <c r="F28" s="37" t="s">
        <v>861</v>
      </c>
      <c r="G28" s="36" t="s">
        <v>537</v>
      </c>
      <c r="H28" s="36"/>
      <c r="I28" s="36"/>
      <c r="J28" s="39"/>
      <c r="K28" s="36" t="s">
        <v>863</v>
      </c>
      <c r="L28" s="36" t="s">
        <v>538</v>
      </c>
      <c r="M28" s="55"/>
    </row>
    <row r="29" spans="1:13" ht="55.2" x14ac:dyDescent="0.3">
      <c r="A29" s="15">
        <v>28</v>
      </c>
      <c r="B29" s="16" t="s">
        <v>930</v>
      </c>
      <c r="C29" s="16"/>
      <c r="D29" s="55" t="s">
        <v>449</v>
      </c>
      <c r="E29" s="55" t="s">
        <v>516</v>
      </c>
      <c r="F29" s="37" t="s">
        <v>864</v>
      </c>
      <c r="G29" s="55" t="s">
        <v>293</v>
      </c>
      <c r="H29" s="34"/>
      <c r="I29" s="34"/>
      <c r="J29" s="39"/>
      <c r="K29" s="36" t="s">
        <v>863</v>
      </c>
      <c r="L29" s="55" t="s">
        <v>538</v>
      </c>
      <c r="M29" s="55"/>
    </row>
    <row r="30" spans="1:13" ht="41.4" x14ac:dyDescent="0.3">
      <c r="A30" s="15">
        <v>29</v>
      </c>
      <c r="B30" s="16" t="s">
        <v>930</v>
      </c>
      <c r="C30" s="36"/>
      <c r="D30" s="55" t="s">
        <v>449</v>
      </c>
      <c r="E30" s="55" t="s">
        <v>450</v>
      </c>
      <c r="F30" s="37" t="s">
        <v>750</v>
      </c>
      <c r="G30" s="55" t="s">
        <v>30</v>
      </c>
      <c r="H30" s="34"/>
      <c r="I30" s="34"/>
      <c r="J30" s="39"/>
      <c r="K30" s="55" t="s">
        <v>65</v>
      </c>
      <c r="L30" s="55" t="s">
        <v>538</v>
      </c>
      <c r="M30" s="55"/>
    </row>
    <row r="31" spans="1:13" ht="41.4" x14ac:dyDescent="0.3">
      <c r="A31" s="15">
        <v>30</v>
      </c>
      <c r="B31" s="16" t="s">
        <v>930</v>
      </c>
      <c r="C31" s="16"/>
      <c r="D31" s="16" t="s">
        <v>449</v>
      </c>
      <c r="E31" s="16" t="s">
        <v>450</v>
      </c>
      <c r="F31" s="9" t="s">
        <v>82</v>
      </c>
      <c r="G31" s="16" t="s">
        <v>80</v>
      </c>
      <c r="H31" s="16"/>
      <c r="I31" s="16"/>
      <c r="J31" s="17">
        <v>745823</v>
      </c>
      <c r="K31" s="16" t="s">
        <v>866</v>
      </c>
      <c r="L31" s="16" t="s">
        <v>81</v>
      </c>
      <c r="M31" s="55"/>
    </row>
    <row r="32" spans="1:13" ht="41.4" x14ac:dyDescent="0.3">
      <c r="A32" s="15">
        <v>31</v>
      </c>
      <c r="B32" s="16" t="s">
        <v>930</v>
      </c>
      <c r="C32" s="36"/>
      <c r="D32" s="16" t="s">
        <v>449</v>
      </c>
      <c r="E32" s="16" t="s">
        <v>450</v>
      </c>
      <c r="F32" s="9" t="s">
        <v>33</v>
      </c>
      <c r="G32" s="16" t="s">
        <v>36</v>
      </c>
      <c r="H32" s="16" t="s">
        <v>41</v>
      </c>
      <c r="I32" s="16"/>
      <c r="J32" s="17"/>
      <c r="K32" s="16" t="s">
        <v>866</v>
      </c>
      <c r="L32" s="16" t="s">
        <v>678</v>
      </c>
      <c r="M32" s="55"/>
    </row>
    <row r="33" spans="1:13" ht="41.4" x14ac:dyDescent="0.3">
      <c r="A33" s="15">
        <v>32</v>
      </c>
      <c r="B33" s="16" t="s">
        <v>930</v>
      </c>
      <c r="C33" s="16"/>
      <c r="D33" s="16" t="s">
        <v>449</v>
      </c>
      <c r="E33" s="16" t="s">
        <v>450</v>
      </c>
      <c r="F33" s="9" t="s">
        <v>34</v>
      </c>
      <c r="G33" s="16" t="s">
        <v>38</v>
      </c>
      <c r="H33" s="16" t="s">
        <v>41</v>
      </c>
      <c r="I33" s="16"/>
      <c r="J33" s="17"/>
      <c r="K33" s="16" t="s">
        <v>866</v>
      </c>
      <c r="L33" s="16" t="s">
        <v>43</v>
      </c>
      <c r="M33" s="55"/>
    </row>
    <row r="34" spans="1:13" ht="41.4" x14ac:dyDescent="0.3">
      <c r="A34" s="15">
        <v>33</v>
      </c>
      <c r="B34" s="16" t="s">
        <v>930</v>
      </c>
      <c r="C34" s="36"/>
      <c r="D34" s="16" t="s">
        <v>449</v>
      </c>
      <c r="E34" s="16" t="s">
        <v>450</v>
      </c>
      <c r="F34" s="9" t="s">
        <v>88</v>
      </c>
      <c r="G34" s="16" t="s">
        <v>86</v>
      </c>
      <c r="H34" s="16"/>
      <c r="I34" s="16"/>
      <c r="J34" s="21"/>
      <c r="K34" s="16" t="s">
        <v>866</v>
      </c>
      <c r="L34" s="16" t="s">
        <v>81</v>
      </c>
      <c r="M34" s="55"/>
    </row>
    <row r="35" spans="1:13" ht="41.4" x14ac:dyDescent="0.3">
      <c r="A35" s="15">
        <v>34</v>
      </c>
      <c r="B35" s="16" t="s">
        <v>930</v>
      </c>
      <c r="C35" s="16"/>
      <c r="D35" s="16" t="s">
        <v>449</v>
      </c>
      <c r="E35" s="16" t="s">
        <v>450</v>
      </c>
      <c r="F35" s="9" t="s">
        <v>150</v>
      </c>
      <c r="G35" s="16" t="s">
        <v>149</v>
      </c>
      <c r="H35" s="16"/>
      <c r="I35" s="16"/>
      <c r="J35" s="21">
        <v>5790841</v>
      </c>
      <c r="K35" s="16" t="s">
        <v>866</v>
      </c>
      <c r="L35" s="16" t="s">
        <v>81</v>
      </c>
      <c r="M35" s="55"/>
    </row>
    <row r="36" spans="1:13" ht="41.4" x14ac:dyDescent="0.3">
      <c r="A36" s="15">
        <v>35</v>
      </c>
      <c r="B36" s="16" t="s">
        <v>930</v>
      </c>
      <c r="C36" s="36"/>
      <c r="D36" s="16" t="s">
        <v>449</v>
      </c>
      <c r="E36" s="16" t="s">
        <v>450</v>
      </c>
      <c r="F36" s="9" t="s">
        <v>163</v>
      </c>
      <c r="G36" s="16" t="s">
        <v>53</v>
      </c>
      <c r="H36" s="16"/>
      <c r="I36" s="16"/>
      <c r="J36" s="21">
        <v>436386</v>
      </c>
      <c r="K36" s="16" t="s">
        <v>866</v>
      </c>
      <c r="L36" s="16" t="s">
        <v>81</v>
      </c>
      <c r="M36" s="55"/>
    </row>
    <row r="37" spans="1:13" ht="41.4" x14ac:dyDescent="0.3">
      <c r="A37" s="15">
        <v>36</v>
      </c>
      <c r="B37" s="16" t="s">
        <v>930</v>
      </c>
      <c r="C37" s="16"/>
      <c r="D37" s="16" t="s">
        <v>449</v>
      </c>
      <c r="E37" s="16" t="s">
        <v>450</v>
      </c>
      <c r="F37" s="9" t="s">
        <v>186</v>
      </c>
      <c r="G37" s="16" t="s">
        <v>187</v>
      </c>
      <c r="H37" s="16"/>
      <c r="I37" s="16"/>
      <c r="J37" s="21">
        <v>792235</v>
      </c>
      <c r="K37" s="16" t="s">
        <v>866</v>
      </c>
      <c r="L37" s="16" t="s">
        <v>81</v>
      </c>
      <c r="M37" s="55"/>
    </row>
    <row r="38" spans="1:13" ht="41.4" x14ac:dyDescent="0.3">
      <c r="A38" s="15">
        <v>37</v>
      </c>
      <c r="B38" s="16" t="s">
        <v>930</v>
      </c>
      <c r="C38" s="36"/>
      <c r="D38" s="16" t="s">
        <v>449</v>
      </c>
      <c r="E38" s="16" t="s">
        <v>450</v>
      </c>
      <c r="F38" s="9" t="s">
        <v>212</v>
      </c>
      <c r="G38" s="16" t="s">
        <v>62</v>
      </c>
      <c r="H38" s="16"/>
      <c r="I38" s="16"/>
      <c r="J38" s="21"/>
      <c r="K38" s="16" t="s">
        <v>866</v>
      </c>
      <c r="L38" s="16" t="s">
        <v>81</v>
      </c>
      <c r="M38" s="55"/>
    </row>
    <row r="39" spans="1:13" ht="41.4" x14ac:dyDescent="0.3">
      <c r="A39" s="15">
        <v>38</v>
      </c>
      <c r="B39" s="16" t="s">
        <v>930</v>
      </c>
      <c r="C39" s="16"/>
      <c r="D39" s="16" t="s">
        <v>449</v>
      </c>
      <c r="E39" s="16" t="s">
        <v>450</v>
      </c>
      <c r="F39" s="9" t="s">
        <v>221</v>
      </c>
      <c r="G39" s="16" t="s">
        <v>218</v>
      </c>
      <c r="H39" s="16"/>
      <c r="I39" s="16"/>
      <c r="J39" s="21">
        <v>9903229</v>
      </c>
      <c r="K39" s="7" t="s">
        <v>866</v>
      </c>
      <c r="L39" s="16" t="s">
        <v>81</v>
      </c>
      <c r="M39" s="55"/>
    </row>
    <row r="40" spans="1:13" ht="41.4" x14ac:dyDescent="0.3">
      <c r="A40" s="15">
        <v>39</v>
      </c>
      <c r="B40" s="16" t="s">
        <v>930</v>
      </c>
      <c r="C40" s="36"/>
      <c r="D40" s="16" t="s">
        <v>449</v>
      </c>
      <c r="E40" s="16" t="s">
        <v>450</v>
      </c>
      <c r="F40" s="9" t="s">
        <v>222</v>
      </c>
      <c r="G40" s="16" t="s">
        <v>218</v>
      </c>
      <c r="H40" s="16"/>
      <c r="I40" s="16"/>
      <c r="J40" s="21">
        <v>450000</v>
      </c>
      <c r="K40" s="16" t="s">
        <v>866</v>
      </c>
      <c r="L40" s="16" t="s">
        <v>81</v>
      </c>
      <c r="M40" s="55"/>
    </row>
    <row r="41" spans="1:13" ht="41.4" x14ac:dyDescent="0.3">
      <c r="A41" s="15">
        <v>40</v>
      </c>
      <c r="B41" s="16" t="s">
        <v>930</v>
      </c>
      <c r="C41" s="16"/>
      <c r="D41" s="16" t="s">
        <v>449</v>
      </c>
      <c r="E41" s="16" t="s">
        <v>450</v>
      </c>
      <c r="F41" s="9" t="s">
        <v>226</v>
      </c>
      <c r="G41" s="16" t="s">
        <v>225</v>
      </c>
      <c r="H41" s="16"/>
      <c r="I41" s="16"/>
      <c r="J41" s="21">
        <v>393102</v>
      </c>
      <c r="K41" s="16" t="s">
        <v>866</v>
      </c>
      <c r="L41" s="16" t="s">
        <v>81</v>
      </c>
      <c r="M41" s="55"/>
    </row>
    <row r="42" spans="1:13" ht="41.4" x14ac:dyDescent="0.3">
      <c r="A42" s="15">
        <v>41</v>
      </c>
      <c r="B42" s="16" t="s">
        <v>930</v>
      </c>
      <c r="C42" s="36"/>
      <c r="D42" s="16" t="s">
        <v>449</v>
      </c>
      <c r="E42" s="16" t="s">
        <v>450</v>
      </c>
      <c r="F42" s="9" t="s">
        <v>277</v>
      </c>
      <c r="G42" s="16" t="s">
        <v>276</v>
      </c>
      <c r="H42" s="16"/>
      <c r="I42" s="16"/>
      <c r="J42" s="21">
        <v>1105097</v>
      </c>
      <c r="K42" s="7" t="s">
        <v>866</v>
      </c>
      <c r="L42" s="16" t="s">
        <v>81</v>
      </c>
      <c r="M42" s="55"/>
    </row>
    <row r="43" spans="1:13" ht="41.4" x14ac:dyDescent="0.3">
      <c r="A43" s="15">
        <v>42</v>
      </c>
      <c r="B43" s="16" t="s">
        <v>930</v>
      </c>
      <c r="C43" s="16"/>
      <c r="D43" s="16" t="s">
        <v>449</v>
      </c>
      <c r="E43" s="16" t="s">
        <v>450</v>
      </c>
      <c r="F43" s="9" t="s">
        <v>295</v>
      </c>
      <c r="G43" s="16" t="s">
        <v>288</v>
      </c>
      <c r="H43" s="16"/>
      <c r="I43" s="16"/>
      <c r="J43" s="21">
        <v>2700000</v>
      </c>
      <c r="K43" s="16" t="s">
        <v>866</v>
      </c>
      <c r="L43" s="16" t="s">
        <v>81</v>
      </c>
      <c r="M43" s="55"/>
    </row>
    <row r="44" spans="1:13" ht="41.4" x14ac:dyDescent="0.3">
      <c r="A44" s="15">
        <v>43</v>
      </c>
      <c r="B44" s="16" t="s">
        <v>930</v>
      </c>
      <c r="C44" s="36"/>
      <c r="D44" s="16" t="s">
        <v>449</v>
      </c>
      <c r="E44" s="16" t="s">
        <v>450</v>
      </c>
      <c r="F44" s="9" t="s">
        <v>296</v>
      </c>
      <c r="G44" s="16" t="s">
        <v>293</v>
      </c>
      <c r="H44" s="16"/>
      <c r="I44" s="16"/>
      <c r="J44" s="21">
        <v>1153057</v>
      </c>
      <c r="K44" s="16" t="s">
        <v>866</v>
      </c>
      <c r="L44" s="16" t="s">
        <v>81</v>
      </c>
      <c r="M44" s="55" t="s">
        <v>585</v>
      </c>
    </row>
    <row r="45" spans="1:13" ht="41.4" x14ac:dyDescent="0.3">
      <c r="A45" s="15">
        <v>44</v>
      </c>
      <c r="B45" s="16" t="s">
        <v>930</v>
      </c>
      <c r="C45" s="16"/>
      <c r="D45" s="16" t="s">
        <v>449</v>
      </c>
      <c r="E45" s="16" t="s">
        <v>450</v>
      </c>
      <c r="F45" s="9" t="s">
        <v>867</v>
      </c>
      <c r="G45" s="16" t="s">
        <v>537</v>
      </c>
      <c r="H45" s="16"/>
      <c r="I45" s="16"/>
      <c r="J45" s="21"/>
      <c r="K45" s="7" t="s">
        <v>869</v>
      </c>
      <c r="L45" s="16" t="s">
        <v>538</v>
      </c>
      <c r="M45" s="55"/>
    </row>
    <row r="46" spans="1:13" ht="41.4" x14ac:dyDescent="0.3">
      <c r="A46" s="15">
        <v>45</v>
      </c>
      <c r="B46" s="16" t="s">
        <v>930</v>
      </c>
      <c r="C46" s="36"/>
      <c r="D46" s="16" t="s">
        <v>449</v>
      </c>
      <c r="E46" s="16" t="s">
        <v>450</v>
      </c>
      <c r="F46" s="9" t="s">
        <v>868</v>
      </c>
      <c r="G46" s="16" t="s">
        <v>537</v>
      </c>
      <c r="H46" s="16"/>
      <c r="I46" s="16"/>
      <c r="J46" s="21"/>
      <c r="K46" s="7" t="s">
        <v>866</v>
      </c>
      <c r="L46" s="16" t="s">
        <v>538</v>
      </c>
      <c r="M46" s="55"/>
    </row>
    <row r="47" spans="1:13" ht="41.4" x14ac:dyDescent="0.3">
      <c r="A47" s="15">
        <v>46</v>
      </c>
      <c r="B47" s="16" t="s">
        <v>930</v>
      </c>
      <c r="C47" s="16"/>
      <c r="D47" s="16" t="s">
        <v>449</v>
      </c>
      <c r="E47" s="16" t="s">
        <v>450</v>
      </c>
      <c r="F47" s="9" t="s">
        <v>45</v>
      </c>
      <c r="G47" s="16" t="s">
        <v>39</v>
      </c>
      <c r="H47" s="16" t="s">
        <v>42</v>
      </c>
      <c r="I47" s="16"/>
      <c r="J47" s="21"/>
      <c r="K47" s="7" t="s">
        <v>869</v>
      </c>
      <c r="L47" s="16" t="s">
        <v>43</v>
      </c>
      <c r="M47" s="55"/>
    </row>
    <row r="48" spans="1:13" ht="41.4" x14ac:dyDescent="0.3">
      <c r="A48" s="15">
        <v>47</v>
      </c>
      <c r="B48" s="16" t="s">
        <v>930</v>
      </c>
      <c r="C48" s="36"/>
      <c r="D48" s="16" t="s">
        <v>449</v>
      </c>
      <c r="E48" s="16" t="s">
        <v>450</v>
      </c>
      <c r="F48" s="9" t="s">
        <v>35</v>
      </c>
      <c r="G48" s="16" t="s">
        <v>40</v>
      </c>
      <c r="H48" s="16" t="s">
        <v>42</v>
      </c>
      <c r="I48" s="16"/>
      <c r="J48" s="21"/>
      <c r="K48" s="7" t="s">
        <v>869</v>
      </c>
      <c r="L48" s="16" t="s">
        <v>43</v>
      </c>
      <c r="M48" s="55"/>
    </row>
    <row r="49" spans="1:13" ht="41.4" x14ac:dyDescent="0.3">
      <c r="A49" s="15">
        <v>48</v>
      </c>
      <c r="B49" s="16" t="s">
        <v>930</v>
      </c>
      <c r="C49" s="16"/>
      <c r="D49" s="16" t="s">
        <v>449</v>
      </c>
      <c r="E49" s="16" t="s">
        <v>450</v>
      </c>
      <c r="F49" s="9" t="s">
        <v>97</v>
      </c>
      <c r="G49" s="16" t="s">
        <v>96</v>
      </c>
      <c r="H49" s="16"/>
      <c r="I49" s="16"/>
      <c r="J49" s="21">
        <v>6507477</v>
      </c>
      <c r="K49" s="7" t="s">
        <v>869</v>
      </c>
      <c r="L49" s="16" t="s">
        <v>81</v>
      </c>
      <c r="M49" s="55"/>
    </row>
    <row r="50" spans="1:13" ht="41.4" x14ac:dyDescent="0.3">
      <c r="A50" s="15">
        <v>49</v>
      </c>
      <c r="B50" s="16" t="s">
        <v>930</v>
      </c>
      <c r="C50" s="36"/>
      <c r="D50" s="16" t="s">
        <v>449</v>
      </c>
      <c r="E50" s="16" t="s">
        <v>450</v>
      </c>
      <c r="F50" s="9" t="s">
        <v>131</v>
      </c>
      <c r="G50" s="16" t="s">
        <v>47</v>
      </c>
      <c r="H50" s="16"/>
      <c r="I50" s="16"/>
      <c r="J50" s="21">
        <v>9836508</v>
      </c>
      <c r="K50" s="7" t="s">
        <v>869</v>
      </c>
      <c r="L50" s="16" t="s">
        <v>81</v>
      </c>
      <c r="M50" s="55"/>
    </row>
    <row r="51" spans="1:13" ht="41.4" x14ac:dyDescent="0.3">
      <c r="A51" s="15">
        <v>50</v>
      </c>
      <c r="B51" s="16" t="s">
        <v>930</v>
      </c>
      <c r="C51" s="16"/>
      <c r="D51" s="16" t="s">
        <v>449</v>
      </c>
      <c r="E51" s="16" t="s">
        <v>450</v>
      </c>
      <c r="F51" s="9" t="s">
        <v>151</v>
      </c>
      <c r="G51" s="16" t="s">
        <v>149</v>
      </c>
      <c r="H51" s="16"/>
      <c r="I51" s="16"/>
      <c r="J51" s="21">
        <v>5317656</v>
      </c>
      <c r="K51" s="7" t="s">
        <v>869</v>
      </c>
      <c r="L51" s="16" t="s">
        <v>81</v>
      </c>
      <c r="M51" s="55"/>
    </row>
    <row r="52" spans="1:13" ht="41.4" x14ac:dyDescent="0.3">
      <c r="A52" s="15">
        <v>51</v>
      </c>
      <c r="B52" s="16" t="s">
        <v>930</v>
      </c>
      <c r="C52" s="36"/>
      <c r="D52" s="16" t="s">
        <v>449</v>
      </c>
      <c r="E52" s="16" t="s">
        <v>450</v>
      </c>
      <c r="F52" s="9" t="s">
        <v>156</v>
      </c>
      <c r="G52" s="16" t="s">
        <v>48</v>
      </c>
      <c r="H52" s="16"/>
      <c r="I52" s="16"/>
      <c r="J52" s="21">
        <v>4709500</v>
      </c>
      <c r="K52" s="7" t="s">
        <v>869</v>
      </c>
      <c r="L52" s="16" t="s">
        <v>81</v>
      </c>
      <c r="M52" s="55"/>
    </row>
    <row r="53" spans="1:13" ht="41.4" x14ac:dyDescent="0.3">
      <c r="A53" s="15">
        <v>52</v>
      </c>
      <c r="B53" s="16" t="s">
        <v>930</v>
      </c>
      <c r="C53" s="16"/>
      <c r="D53" s="16" t="s">
        <v>449</v>
      </c>
      <c r="E53" s="16" t="s">
        <v>450</v>
      </c>
      <c r="F53" s="9" t="s">
        <v>164</v>
      </c>
      <c r="G53" s="16" t="s">
        <v>53</v>
      </c>
      <c r="H53" s="16"/>
      <c r="I53" s="16"/>
      <c r="J53" s="21">
        <v>7707764</v>
      </c>
      <c r="K53" s="7" t="s">
        <v>869</v>
      </c>
      <c r="L53" s="16" t="s">
        <v>81</v>
      </c>
      <c r="M53" s="55"/>
    </row>
    <row r="54" spans="1:13" ht="41.4" x14ac:dyDescent="0.3">
      <c r="A54" s="15">
        <v>53</v>
      </c>
      <c r="B54" s="16" t="s">
        <v>930</v>
      </c>
      <c r="C54" s="36"/>
      <c r="D54" s="16" t="s">
        <v>449</v>
      </c>
      <c r="E54" s="16" t="s">
        <v>450</v>
      </c>
      <c r="F54" s="9" t="s">
        <v>184</v>
      </c>
      <c r="G54" s="16" t="s">
        <v>38</v>
      </c>
      <c r="H54" s="16"/>
      <c r="I54" s="16"/>
      <c r="J54" s="21">
        <v>5549990</v>
      </c>
      <c r="K54" s="7" t="s">
        <v>869</v>
      </c>
      <c r="L54" s="16" t="s">
        <v>81</v>
      </c>
      <c r="M54" s="55"/>
    </row>
    <row r="55" spans="1:13" s="47" customFormat="1" ht="41.4" x14ac:dyDescent="0.3">
      <c r="A55" s="15">
        <v>54</v>
      </c>
      <c r="B55" s="16" t="s">
        <v>930</v>
      </c>
      <c r="C55" s="16"/>
      <c r="D55" s="16" t="s">
        <v>449</v>
      </c>
      <c r="E55" s="16" t="s">
        <v>450</v>
      </c>
      <c r="F55" s="9" t="s">
        <v>188</v>
      </c>
      <c r="G55" s="16" t="s">
        <v>187</v>
      </c>
      <c r="H55" s="16"/>
      <c r="I55" s="16"/>
      <c r="J55" s="21">
        <v>6202755</v>
      </c>
      <c r="K55" s="7" t="s">
        <v>869</v>
      </c>
      <c r="L55" s="16" t="s">
        <v>81</v>
      </c>
      <c r="M55" s="55"/>
    </row>
    <row r="56" spans="1:13" s="49" customFormat="1" ht="41.4" x14ac:dyDescent="0.3">
      <c r="A56" s="15">
        <v>55</v>
      </c>
      <c r="B56" s="16" t="s">
        <v>930</v>
      </c>
      <c r="C56" s="36"/>
      <c r="D56" s="16" t="s">
        <v>449</v>
      </c>
      <c r="E56" s="16" t="s">
        <v>450</v>
      </c>
      <c r="F56" s="9" t="s">
        <v>200</v>
      </c>
      <c r="G56" s="16" t="s">
        <v>201</v>
      </c>
      <c r="H56" s="16"/>
      <c r="I56" s="16"/>
      <c r="J56" s="21">
        <v>6083720</v>
      </c>
      <c r="K56" s="7" t="s">
        <v>869</v>
      </c>
      <c r="L56" s="16" t="s">
        <v>81</v>
      </c>
      <c r="M56" s="55" t="s">
        <v>592</v>
      </c>
    </row>
    <row r="57" spans="1:13" ht="41.4" x14ac:dyDescent="0.3">
      <c r="A57" s="15">
        <v>56</v>
      </c>
      <c r="B57" s="16" t="s">
        <v>930</v>
      </c>
      <c r="C57" s="16"/>
      <c r="D57" s="16" t="s">
        <v>449</v>
      </c>
      <c r="E57" s="16" t="s">
        <v>450</v>
      </c>
      <c r="F57" s="9" t="s">
        <v>227</v>
      </c>
      <c r="G57" s="16" t="s">
        <v>225</v>
      </c>
      <c r="H57" s="16"/>
      <c r="I57" s="16"/>
      <c r="J57" s="21">
        <v>4750000</v>
      </c>
      <c r="K57" s="7" t="s">
        <v>869</v>
      </c>
      <c r="L57" s="16" t="s">
        <v>81</v>
      </c>
      <c r="M57" s="55"/>
    </row>
    <row r="58" spans="1:13" ht="41.4" x14ac:dyDescent="0.3">
      <c r="A58" s="15">
        <v>57</v>
      </c>
      <c r="B58" s="16" t="s">
        <v>930</v>
      </c>
      <c r="C58" s="36"/>
      <c r="D58" s="16" t="s">
        <v>449</v>
      </c>
      <c r="E58" s="16" t="s">
        <v>450</v>
      </c>
      <c r="F58" s="9" t="s">
        <v>261</v>
      </c>
      <c r="G58" s="16" t="s">
        <v>262</v>
      </c>
      <c r="H58" s="16"/>
      <c r="I58" s="16"/>
      <c r="J58" s="21">
        <v>8022645</v>
      </c>
      <c r="K58" s="7" t="s">
        <v>869</v>
      </c>
      <c r="L58" s="16" t="s">
        <v>81</v>
      </c>
      <c r="M58" s="55"/>
    </row>
    <row r="59" spans="1:13" ht="41.4" x14ac:dyDescent="0.3">
      <c r="A59" s="15">
        <v>58</v>
      </c>
      <c r="B59" s="16" t="s">
        <v>930</v>
      </c>
      <c r="C59" s="16"/>
      <c r="D59" s="16" t="s">
        <v>449</v>
      </c>
      <c r="E59" s="16" t="s">
        <v>450</v>
      </c>
      <c r="F59" s="9" t="s">
        <v>129</v>
      </c>
      <c r="G59" s="16" t="s">
        <v>85</v>
      </c>
      <c r="H59" s="16"/>
      <c r="I59" s="16"/>
      <c r="J59" s="21">
        <v>900000</v>
      </c>
      <c r="K59" s="16" t="s">
        <v>873</v>
      </c>
      <c r="L59" s="16" t="s">
        <v>81</v>
      </c>
      <c r="M59" s="55"/>
    </row>
    <row r="60" spans="1:13" ht="41.4" x14ac:dyDescent="0.3">
      <c r="A60" s="15">
        <v>59</v>
      </c>
      <c r="B60" s="16" t="s">
        <v>930</v>
      </c>
      <c r="C60" s="36"/>
      <c r="D60" s="16" t="s">
        <v>449</v>
      </c>
      <c r="E60" s="16" t="s">
        <v>450</v>
      </c>
      <c r="F60" s="9" t="s">
        <v>129</v>
      </c>
      <c r="G60" s="18" t="s">
        <v>39</v>
      </c>
      <c r="H60" s="16"/>
      <c r="I60" s="16"/>
      <c r="J60" s="21"/>
      <c r="K60" s="16" t="s">
        <v>873</v>
      </c>
      <c r="L60" s="16" t="s">
        <v>43</v>
      </c>
      <c r="M60" s="55"/>
    </row>
    <row r="61" spans="1:13" ht="41.4" x14ac:dyDescent="0.3">
      <c r="A61" s="15">
        <v>60</v>
      </c>
      <c r="B61" s="16" t="s">
        <v>930</v>
      </c>
      <c r="C61" s="16"/>
      <c r="D61" s="16" t="s">
        <v>449</v>
      </c>
      <c r="E61" s="16" t="s">
        <v>450</v>
      </c>
      <c r="F61" s="9" t="s">
        <v>130</v>
      </c>
      <c r="G61" s="18" t="s">
        <v>47</v>
      </c>
      <c r="H61" s="16"/>
      <c r="I61" s="16"/>
      <c r="J61" s="21">
        <v>297600</v>
      </c>
      <c r="K61" s="16" t="s">
        <v>873</v>
      </c>
      <c r="L61" s="16" t="s">
        <v>43</v>
      </c>
      <c r="M61" s="55"/>
    </row>
    <row r="62" spans="1:13" ht="41.4" x14ac:dyDescent="0.3">
      <c r="A62" s="15">
        <v>61</v>
      </c>
      <c r="B62" s="16" t="s">
        <v>930</v>
      </c>
      <c r="C62" s="36"/>
      <c r="D62" s="16" t="s">
        <v>449</v>
      </c>
      <c r="E62" s="16" t="s">
        <v>450</v>
      </c>
      <c r="F62" s="9" t="s">
        <v>58</v>
      </c>
      <c r="G62" s="18" t="s">
        <v>54</v>
      </c>
      <c r="H62" s="16"/>
      <c r="I62" s="16"/>
      <c r="J62" s="21"/>
      <c r="K62" s="16" t="s">
        <v>873</v>
      </c>
      <c r="L62" s="16" t="s">
        <v>43</v>
      </c>
      <c r="M62" s="55" t="s">
        <v>540</v>
      </c>
    </row>
    <row r="63" spans="1:13" ht="41.4" x14ac:dyDescent="0.3">
      <c r="A63" s="15">
        <v>62</v>
      </c>
      <c r="B63" s="16" t="s">
        <v>930</v>
      </c>
      <c r="C63" s="16"/>
      <c r="D63" s="16" t="s">
        <v>449</v>
      </c>
      <c r="E63" s="16" t="s">
        <v>450</v>
      </c>
      <c r="F63" s="9" t="s">
        <v>59</v>
      </c>
      <c r="G63" s="18" t="s">
        <v>53</v>
      </c>
      <c r="H63" s="16"/>
      <c r="I63" s="16"/>
      <c r="J63" s="21"/>
      <c r="K63" s="16" t="s">
        <v>873</v>
      </c>
      <c r="L63" s="16" t="s">
        <v>43</v>
      </c>
      <c r="M63" s="55"/>
    </row>
    <row r="64" spans="1:13" s="32" customFormat="1" ht="41.4" x14ac:dyDescent="0.3">
      <c r="A64" s="15">
        <v>63</v>
      </c>
      <c r="B64" s="16" t="s">
        <v>930</v>
      </c>
      <c r="C64" s="36"/>
      <c r="D64" s="16" t="s">
        <v>449</v>
      </c>
      <c r="E64" s="16" t="s">
        <v>450</v>
      </c>
      <c r="F64" s="9" t="s">
        <v>279</v>
      </c>
      <c r="G64" s="18" t="s">
        <v>64</v>
      </c>
      <c r="H64" s="16"/>
      <c r="I64" s="16"/>
      <c r="J64" s="21">
        <v>446045</v>
      </c>
      <c r="K64" s="16" t="s">
        <v>873</v>
      </c>
      <c r="L64" s="16" t="s">
        <v>81</v>
      </c>
      <c r="M64" s="55" t="s">
        <v>566</v>
      </c>
    </row>
    <row r="65" spans="1:13" s="32" customFormat="1" ht="41.4" x14ac:dyDescent="0.3">
      <c r="A65" s="15">
        <v>64</v>
      </c>
      <c r="B65" s="16" t="s">
        <v>930</v>
      </c>
      <c r="C65" s="16"/>
      <c r="D65" s="16" t="s">
        <v>449</v>
      </c>
      <c r="E65" s="16" t="s">
        <v>450</v>
      </c>
      <c r="F65" s="9" t="s">
        <v>286</v>
      </c>
      <c r="G65" s="18" t="s">
        <v>284</v>
      </c>
      <c r="H65" s="16"/>
      <c r="I65" s="16"/>
      <c r="J65" s="21">
        <v>900000</v>
      </c>
      <c r="K65" s="16" t="s">
        <v>873</v>
      </c>
      <c r="L65" s="16" t="s">
        <v>81</v>
      </c>
      <c r="M65" s="55" t="s">
        <v>540</v>
      </c>
    </row>
    <row r="66" spans="1:13" s="32" customFormat="1" ht="41.4" x14ac:dyDescent="0.3">
      <c r="A66" s="15">
        <v>65</v>
      </c>
      <c r="B66" s="16" t="s">
        <v>930</v>
      </c>
      <c r="C66" s="36"/>
      <c r="D66" s="16" t="s">
        <v>449</v>
      </c>
      <c r="E66" s="16" t="s">
        <v>450</v>
      </c>
      <c r="F66" s="9" t="s">
        <v>66</v>
      </c>
      <c r="G66" s="18" t="s">
        <v>64</v>
      </c>
      <c r="H66" s="16"/>
      <c r="I66" s="16"/>
      <c r="J66" s="21"/>
      <c r="K66" s="16" t="s">
        <v>65</v>
      </c>
      <c r="L66" s="16" t="s">
        <v>43</v>
      </c>
      <c r="M66" s="55" t="s">
        <v>545</v>
      </c>
    </row>
    <row r="67" spans="1:13" s="32" customFormat="1" ht="41.4" x14ac:dyDescent="0.3">
      <c r="A67" s="15">
        <v>66</v>
      </c>
      <c r="B67" s="16" t="s">
        <v>930</v>
      </c>
      <c r="C67" s="16"/>
      <c r="D67" s="16" t="s">
        <v>449</v>
      </c>
      <c r="E67" s="16" t="s">
        <v>450</v>
      </c>
      <c r="F67" s="9" t="s">
        <v>66</v>
      </c>
      <c r="G67" s="18" t="s">
        <v>85</v>
      </c>
      <c r="H67" s="16"/>
      <c r="I67" s="16"/>
      <c r="J67" s="21">
        <v>1350000</v>
      </c>
      <c r="K67" s="16" t="s">
        <v>65</v>
      </c>
      <c r="L67" s="16" t="s">
        <v>81</v>
      </c>
      <c r="M67" s="55" t="s">
        <v>545</v>
      </c>
    </row>
    <row r="68" spans="1:13" s="32" customFormat="1" ht="41.4" x14ac:dyDescent="0.3">
      <c r="A68" s="15">
        <v>67</v>
      </c>
      <c r="B68" s="16" t="s">
        <v>930</v>
      </c>
      <c r="C68" s="36"/>
      <c r="D68" s="16" t="s">
        <v>449</v>
      </c>
      <c r="E68" s="16" t="s">
        <v>450</v>
      </c>
      <c r="F68" s="9" t="s">
        <v>143</v>
      </c>
      <c r="G68" s="18" t="s">
        <v>40</v>
      </c>
      <c r="H68" s="16"/>
      <c r="I68" s="16"/>
      <c r="J68" s="21">
        <v>41459</v>
      </c>
      <c r="K68" s="16" t="s">
        <v>65</v>
      </c>
      <c r="L68" s="16" t="s">
        <v>81</v>
      </c>
      <c r="M68" s="55" t="s">
        <v>557</v>
      </c>
    </row>
    <row r="69" spans="1:13" s="32" customFormat="1" ht="41.4" x14ac:dyDescent="0.3">
      <c r="A69" s="15">
        <v>68</v>
      </c>
      <c r="B69" s="16" t="s">
        <v>930</v>
      </c>
      <c r="C69" s="16"/>
      <c r="D69" s="16" t="s">
        <v>449</v>
      </c>
      <c r="E69" s="16" t="s">
        <v>450</v>
      </c>
      <c r="F69" s="9" t="s">
        <v>155</v>
      </c>
      <c r="G69" s="18" t="s">
        <v>149</v>
      </c>
      <c r="H69" s="16"/>
      <c r="I69" s="16"/>
      <c r="J69" s="21">
        <v>200448</v>
      </c>
      <c r="K69" s="16" t="s">
        <v>65</v>
      </c>
      <c r="L69" s="16" t="s">
        <v>81</v>
      </c>
      <c r="M69" s="55" t="s">
        <v>540</v>
      </c>
    </row>
    <row r="70" spans="1:13" s="32" customFormat="1" ht="41.4" x14ac:dyDescent="0.3">
      <c r="A70" s="15">
        <v>69</v>
      </c>
      <c r="B70" s="16" t="s">
        <v>930</v>
      </c>
      <c r="C70" s="36"/>
      <c r="D70" s="16" t="s">
        <v>449</v>
      </c>
      <c r="E70" s="16" t="s">
        <v>450</v>
      </c>
      <c r="F70" s="9" t="s">
        <v>170</v>
      </c>
      <c r="G70" s="18" t="s">
        <v>171</v>
      </c>
      <c r="H70" s="16"/>
      <c r="I70" s="16"/>
      <c r="J70" s="21">
        <v>607797</v>
      </c>
      <c r="K70" s="16" t="s">
        <v>65</v>
      </c>
      <c r="L70" s="16" t="s">
        <v>81</v>
      </c>
      <c r="M70" s="55" t="s">
        <v>592</v>
      </c>
    </row>
    <row r="71" spans="1:13" s="32" customFormat="1" ht="41.4" x14ac:dyDescent="0.3">
      <c r="A71" s="15">
        <v>70</v>
      </c>
      <c r="B71" s="16" t="s">
        <v>930</v>
      </c>
      <c r="C71" s="16"/>
      <c r="D71" s="16" t="s">
        <v>449</v>
      </c>
      <c r="E71" s="16" t="s">
        <v>450</v>
      </c>
      <c r="F71" s="9" t="s">
        <v>234</v>
      </c>
      <c r="G71" s="18" t="s">
        <v>236</v>
      </c>
      <c r="H71" s="16"/>
      <c r="I71" s="16"/>
      <c r="J71" s="21">
        <v>700000</v>
      </c>
      <c r="K71" s="16" t="s">
        <v>65</v>
      </c>
      <c r="L71" s="16" t="s">
        <v>81</v>
      </c>
      <c r="M71" s="55" t="s">
        <v>592</v>
      </c>
    </row>
    <row r="72" spans="1:13" s="32" customFormat="1" ht="41.4" x14ac:dyDescent="0.3">
      <c r="A72" s="15">
        <v>71</v>
      </c>
      <c r="B72" s="16" t="s">
        <v>930</v>
      </c>
      <c r="C72" s="36"/>
      <c r="D72" s="16" t="s">
        <v>449</v>
      </c>
      <c r="E72" s="16" t="s">
        <v>450</v>
      </c>
      <c r="F72" s="9" t="s">
        <v>235</v>
      </c>
      <c r="G72" s="18" t="s">
        <v>236</v>
      </c>
      <c r="H72" s="16"/>
      <c r="I72" s="16"/>
      <c r="J72" s="21">
        <v>400005</v>
      </c>
      <c r="K72" s="16" t="s">
        <v>65</v>
      </c>
      <c r="L72" s="16" t="s">
        <v>81</v>
      </c>
      <c r="M72" s="55" t="s">
        <v>592</v>
      </c>
    </row>
    <row r="73" spans="1:13" s="32" customFormat="1" ht="41.4" x14ac:dyDescent="0.3">
      <c r="A73" s="15">
        <v>72</v>
      </c>
      <c r="B73" s="16" t="s">
        <v>930</v>
      </c>
      <c r="C73" s="16"/>
      <c r="D73" s="16" t="s">
        <v>449</v>
      </c>
      <c r="E73" s="16" t="s">
        <v>450</v>
      </c>
      <c r="F73" s="9" t="s">
        <v>252</v>
      </c>
      <c r="G73" s="18" t="s">
        <v>54</v>
      </c>
      <c r="H73" s="16"/>
      <c r="I73" s="16"/>
      <c r="J73" s="21">
        <v>1541309</v>
      </c>
      <c r="K73" s="16" t="s">
        <v>65</v>
      </c>
      <c r="L73" s="16" t="s">
        <v>81</v>
      </c>
      <c r="M73" s="55" t="s">
        <v>592</v>
      </c>
    </row>
    <row r="74" spans="1:13" s="32" customFormat="1" ht="41.4" x14ac:dyDescent="0.3">
      <c r="A74" s="15">
        <v>73</v>
      </c>
      <c r="B74" s="16" t="s">
        <v>930</v>
      </c>
      <c r="C74" s="36"/>
      <c r="D74" s="16" t="s">
        <v>449</v>
      </c>
      <c r="E74" s="16" t="s">
        <v>450</v>
      </c>
      <c r="F74" s="9" t="s">
        <v>260</v>
      </c>
      <c r="G74" s="18" t="s">
        <v>36</v>
      </c>
      <c r="H74" s="16"/>
      <c r="I74" s="16"/>
      <c r="J74" s="21">
        <v>104648</v>
      </c>
      <c r="K74" s="16" t="s">
        <v>65</v>
      </c>
      <c r="L74" s="16" t="s">
        <v>112</v>
      </c>
      <c r="M74" s="55" t="s">
        <v>619</v>
      </c>
    </row>
    <row r="75" spans="1:13" s="32" customFormat="1" ht="41.4" x14ac:dyDescent="0.3">
      <c r="A75" s="15">
        <v>74</v>
      </c>
      <c r="B75" s="16" t="s">
        <v>930</v>
      </c>
      <c r="C75" s="16"/>
      <c r="D75" s="16" t="s">
        <v>449</v>
      </c>
      <c r="E75" s="16" t="s">
        <v>450</v>
      </c>
      <c r="F75" s="9" t="s">
        <v>102</v>
      </c>
      <c r="G75" s="18" t="s">
        <v>85</v>
      </c>
      <c r="H75" s="16"/>
      <c r="I75" s="16"/>
      <c r="J75" s="21">
        <v>2250000</v>
      </c>
      <c r="K75" s="16" t="s">
        <v>875</v>
      </c>
      <c r="L75" s="16" t="s">
        <v>81</v>
      </c>
      <c r="M75" s="55" t="s">
        <v>635</v>
      </c>
    </row>
    <row r="76" spans="1:13" s="32" customFormat="1" ht="41.4" x14ac:dyDescent="0.3">
      <c r="A76" s="15">
        <v>75</v>
      </c>
      <c r="B76" s="16" t="s">
        <v>930</v>
      </c>
      <c r="C76" s="36"/>
      <c r="D76" s="16" t="s">
        <v>449</v>
      </c>
      <c r="E76" s="16" t="s">
        <v>450</v>
      </c>
      <c r="F76" s="9" t="s">
        <v>102</v>
      </c>
      <c r="G76" s="18" t="s">
        <v>39</v>
      </c>
      <c r="H76" s="16"/>
      <c r="I76" s="16"/>
      <c r="J76" s="21"/>
      <c r="K76" s="16" t="s">
        <v>875</v>
      </c>
      <c r="L76" s="16" t="s">
        <v>43</v>
      </c>
      <c r="M76" s="55" t="s">
        <v>637</v>
      </c>
    </row>
    <row r="77" spans="1:13" s="32" customFormat="1" ht="41.4" x14ac:dyDescent="0.3">
      <c r="A77" s="15">
        <v>76</v>
      </c>
      <c r="B77" s="16" t="s">
        <v>930</v>
      </c>
      <c r="C77" s="16"/>
      <c r="D77" s="16" t="s">
        <v>449</v>
      </c>
      <c r="E77" s="16" t="s">
        <v>450</v>
      </c>
      <c r="F77" s="9" t="s">
        <v>102</v>
      </c>
      <c r="G77" s="18" t="s">
        <v>64</v>
      </c>
      <c r="H77" s="16"/>
      <c r="I77" s="16"/>
      <c r="J77" s="21"/>
      <c r="K77" s="16" t="s">
        <v>875</v>
      </c>
      <c r="L77" s="16" t="s">
        <v>43</v>
      </c>
      <c r="M77" s="55" t="s">
        <v>557</v>
      </c>
    </row>
    <row r="78" spans="1:13" s="32" customFormat="1" ht="41.4" x14ac:dyDescent="0.3">
      <c r="A78" s="15">
        <v>77</v>
      </c>
      <c r="B78" s="16" t="s">
        <v>930</v>
      </c>
      <c r="C78" s="36"/>
      <c r="D78" s="16" t="s">
        <v>449</v>
      </c>
      <c r="E78" s="16" t="s">
        <v>450</v>
      </c>
      <c r="F78" s="9" t="s">
        <v>102</v>
      </c>
      <c r="G78" s="18" t="s">
        <v>68</v>
      </c>
      <c r="H78" s="16"/>
      <c r="I78" s="16"/>
      <c r="J78" s="21"/>
      <c r="K78" s="16" t="s">
        <v>875</v>
      </c>
      <c r="L78" s="16" t="s">
        <v>43</v>
      </c>
      <c r="M78" s="55" t="s">
        <v>592</v>
      </c>
    </row>
    <row r="79" spans="1:13" s="32" customFormat="1" ht="41.4" x14ac:dyDescent="0.3">
      <c r="A79" s="15">
        <v>78</v>
      </c>
      <c r="B79" s="16" t="s">
        <v>930</v>
      </c>
      <c r="C79" s="16"/>
      <c r="D79" s="16" t="s">
        <v>449</v>
      </c>
      <c r="E79" s="16" t="s">
        <v>450</v>
      </c>
      <c r="F79" s="9" t="s">
        <v>136</v>
      </c>
      <c r="G79" s="18" t="s">
        <v>135</v>
      </c>
      <c r="H79" s="16"/>
      <c r="I79" s="16"/>
      <c r="J79" s="21">
        <f>2000000*4.85</f>
        <v>9700000</v>
      </c>
      <c r="K79" s="16" t="s">
        <v>875</v>
      </c>
      <c r="L79" s="16" t="s">
        <v>538</v>
      </c>
      <c r="M79" s="55" t="s">
        <v>592</v>
      </c>
    </row>
    <row r="80" spans="1:13" s="32" customFormat="1" ht="41.4" x14ac:dyDescent="0.3">
      <c r="A80" s="15">
        <v>79</v>
      </c>
      <c r="B80" s="16" t="s">
        <v>930</v>
      </c>
      <c r="C80" s="36"/>
      <c r="D80" s="16" t="s">
        <v>449</v>
      </c>
      <c r="E80" s="16" t="s">
        <v>450</v>
      </c>
      <c r="F80" s="9" t="s">
        <v>172</v>
      </c>
      <c r="G80" s="18" t="s">
        <v>173</v>
      </c>
      <c r="H80" s="16"/>
      <c r="I80" s="16"/>
      <c r="J80" s="21">
        <v>5085873</v>
      </c>
      <c r="K80" s="16" t="s">
        <v>875</v>
      </c>
      <c r="L80" s="16" t="s">
        <v>81</v>
      </c>
      <c r="M80" s="55" t="s">
        <v>592</v>
      </c>
    </row>
    <row r="81" spans="1:13" s="32" customFormat="1" ht="55.2" x14ac:dyDescent="0.3">
      <c r="A81" s="15">
        <v>80</v>
      </c>
      <c r="B81" s="16" t="s">
        <v>930</v>
      </c>
      <c r="C81" s="16"/>
      <c r="D81" s="16" t="s">
        <v>449</v>
      </c>
      <c r="E81" s="16" t="s">
        <v>450</v>
      </c>
      <c r="F81" s="9" t="s">
        <v>180</v>
      </c>
      <c r="G81" s="18" t="s">
        <v>179</v>
      </c>
      <c r="H81" s="16"/>
      <c r="I81" s="16"/>
      <c r="J81" s="21">
        <v>17880885</v>
      </c>
      <c r="K81" s="16" t="s">
        <v>875</v>
      </c>
      <c r="L81" s="16" t="s">
        <v>81</v>
      </c>
      <c r="M81" s="55" t="s">
        <v>592</v>
      </c>
    </row>
    <row r="82" spans="1:13" s="32" customFormat="1" ht="41.4" x14ac:dyDescent="0.3">
      <c r="A82" s="15">
        <v>81</v>
      </c>
      <c r="B82" s="16" t="s">
        <v>930</v>
      </c>
      <c r="C82" s="36"/>
      <c r="D82" s="16" t="s">
        <v>449</v>
      </c>
      <c r="E82" s="16" t="s">
        <v>450</v>
      </c>
      <c r="F82" s="9" t="s">
        <v>191</v>
      </c>
      <c r="G82" s="18" t="s">
        <v>187</v>
      </c>
      <c r="H82" s="16"/>
      <c r="I82" s="16"/>
      <c r="J82" s="21">
        <v>3185869</v>
      </c>
      <c r="K82" s="16" t="s">
        <v>875</v>
      </c>
      <c r="L82" s="16" t="s">
        <v>81</v>
      </c>
      <c r="M82" s="55" t="s">
        <v>540</v>
      </c>
    </row>
    <row r="83" spans="1:13" s="56" customFormat="1" ht="41.4" x14ac:dyDescent="0.3">
      <c r="A83" s="15">
        <v>82</v>
      </c>
      <c r="B83" s="16" t="s">
        <v>930</v>
      </c>
      <c r="C83" s="16"/>
      <c r="D83" s="16" t="s">
        <v>449</v>
      </c>
      <c r="E83" s="16" t="s">
        <v>450</v>
      </c>
      <c r="F83" s="9" t="s">
        <v>202</v>
      </c>
      <c r="G83" s="18" t="s">
        <v>201</v>
      </c>
      <c r="H83" s="16"/>
      <c r="I83" s="16"/>
      <c r="J83" s="21">
        <v>5808414</v>
      </c>
      <c r="K83" s="16" t="s">
        <v>875</v>
      </c>
      <c r="L83" s="16" t="s">
        <v>81</v>
      </c>
      <c r="M83" s="55" t="s">
        <v>592</v>
      </c>
    </row>
    <row r="84" spans="1:13" s="60" customFormat="1" ht="41.4" x14ac:dyDescent="0.3">
      <c r="A84" s="15">
        <v>83</v>
      </c>
      <c r="B84" s="16" t="s">
        <v>930</v>
      </c>
      <c r="C84" s="36"/>
      <c r="D84" s="16" t="s">
        <v>449</v>
      </c>
      <c r="E84" s="16" t="s">
        <v>450</v>
      </c>
      <c r="F84" s="9" t="s">
        <v>237</v>
      </c>
      <c r="G84" s="18" t="s">
        <v>232</v>
      </c>
      <c r="H84" s="16"/>
      <c r="I84" s="16"/>
      <c r="J84" s="21">
        <v>11250000</v>
      </c>
      <c r="K84" s="16" t="s">
        <v>875</v>
      </c>
      <c r="L84" s="16" t="s">
        <v>81</v>
      </c>
      <c r="M84" s="55" t="s">
        <v>592</v>
      </c>
    </row>
    <row r="85" spans="1:13" s="60" customFormat="1" ht="41.4" x14ac:dyDescent="0.3">
      <c r="A85" s="15">
        <v>84</v>
      </c>
      <c r="B85" s="16" t="s">
        <v>930</v>
      </c>
      <c r="C85" s="36"/>
      <c r="D85" s="16" t="s">
        <v>449</v>
      </c>
      <c r="E85" s="16" t="s">
        <v>450</v>
      </c>
      <c r="F85" s="9" t="s">
        <v>245</v>
      </c>
      <c r="G85" s="18" t="s">
        <v>244</v>
      </c>
      <c r="H85" s="16"/>
      <c r="I85" s="16"/>
      <c r="J85" s="21">
        <v>7832830</v>
      </c>
      <c r="K85" s="16" t="s">
        <v>875</v>
      </c>
      <c r="L85" s="16" t="s">
        <v>81</v>
      </c>
      <c r="M85" s="55" t="s">
        <v>711</v>
      </c>
    </row>
    <row r="86" spans="1:13" s="60" customFormat="1" ht="41.4" x14ac:dyDescent="0.3">
      <c r="A86" s="15">
        <v>85</v>
      </c>
      <c r="B86" s="16" t="s">
        <v>930</v>
      </c>
      <c r="C86" s="36"/>
      <c r="D86" s="16" t="s">
        <v>449</v>
      </c>
      <c r="E86" s="16" t="s">
        <v>450</v>
      </c>
      <c r="F86" s="9" t="s">
        <v>268</v>
      </c>
      <c r="G86" s="18" t="s">
        <v>267</v>
      </c>
      <c r="H86" s="16"/>
      <c r="I86" s="16"/>
      <c r="J86" s="21">
        <v>5348430</v>
      </c>
      <c r="K86" s="16" t="s">
        <v>875</v>
      </c>
      <c r="L86" s="16" t="s">
        <v>81</v>
      </c>
      <c r="M86" s="55" t="s">
        <v>592</v>
      </c>
    </row>
    <row r="87" spans="1:13" s="60" customFormat="1" ht="41.4" x14ac:dyDescent="0.3">
      <c r="A87" s="15">
        <v>86</v>
      </c>
      <c r="B87" s="16" t="s">
        <v>930</v>
      </c>
      <c r="C87" s="36"/>
      <c r="D87" s="16" t="s">
        <v>449</v>
      </c>
      <c r="E87" s="16" t="s">
        <v>450</v>
      </c>
      <c r="F87" s="9" t="s">
        <v>237</v>
      </c>
      <c r="G87" s="18" t="s">
        <v>284</v>
      </c>
      <c r="H87" s="16"/>
      <c r="I87" s="16"/>
      <c r="J87" s="21">
        <v>11250000</v>
      </c>
      <c r="K87" s="16" t="s">
        <v>875</v>
      </c>
      <c r="L87" s="16" t="s">
        <v>81</v>
      </c>
      <c r="M87" s="55" t="s">
        <v>592</v>
      </c>
    </row>
    <row r="88" spans="1:13" s="60" customFormat="1" ht="41.4" x14ac:dyDescent="0.3">
      <c r="A88" s="15">
        <v>87</v>
      </c>
      <c r="B88" s="16" t="s">
        <v>930</v>
      </c>
      <c r="C88" s="36"/>
      <c r="D88" s="16" t="s">
        <v>449</v>
      </c>
      <c r="E88" s="16" t="s">
        <v>450</v>
      </c>
      <c r="F88" s="9" t="s">
        <v>297</v>
      </c>
      <c r="G88" s="18" t="s">
        <v>293</v>
      </c>
      <c r="H88" s="16"/>
      <c r="I88" s="16"/>
      <c r="J88" s="21">
        <v>5458550</v>
      </c>
      <c r="K88" s="16" t="s">
        <v>875</v>
      </c>
      <c r="L88" s="16" t="s">
        <v>81</v>
      </c>
      <c r="M88" s="55" t="s">
        <v>592</v>
      </c>
    </row>
    <row r="89" spans="1:13" s="60" customFormat="1" ht="41.4" x14ac:dyDescent="0.3">
      <c r="A89" s="15">
        <v>88</v>
      </c>
      <c r="B89" s="16" t="s">
        <v>930</v>
      </c>
      <c r="C89" s="36"/>
      <c r="D89" s="16" t="s">
        <v>449</v>
      </c>
      <c r="E89" s="16" t="s">
        <v>450</v>
      </c>
      <c r="F89" s="9" t="s">
        <v>549</v>
      </c>
      <c r="G89" s="18" t="s">
        <v>135</v>
      </c>
      <c r="H89" s="16"/>
      <c r="I89" s="16"/>
      <c r="J89" s="21">
        <v>2000000</v>
      </c>
      <c r="K89" s="16" t="s">
        <v>65</v>
      </c>
      <c r="L89" s="16" t="s">
        <v>547</v>
      </c>
      <c r="M89" s="55"/>
    </row>
    <row r="90" spans="1:13" s="60" customFormat="1" ht="41.4" x14ac:dyDescent="0.3">
      <c r="A90" s="15">
        <v>89</v>
      </c>
      <c r="B90" s="16" t="s">
        <v>930</v>
      </c>
      <c r="C90" s="36"/>
      <c r="D90" s="16" t="s">
        <v>449</v>
      </c>
      <c r="E90" s="16" t="s">
        <v>450</v>
      </c>
      <c r="F90" s="9" t="s">
        <v>204</v>
      </c>
      <c r="G90" s="18" t="s">
        <v>26</v>
      </c>
      <c r="H90" s="18"/>
      <c r="I90" s="18"/>
      <c r="J90" s="21">
        <v>100000</v>
      </c>
      <c r="K90" s="16" t="s">
        <v>964</v>
      </c>
      <c r="L90" s="16" t="s">
        <v>81</v>
      </c>
      <c r="M90" s="55"/>
    </row>
    <row r="91" spans="1:13" s="60" customFormat="1" ht="41.4" x14ac:dyDescent="0.3">
      <c r="A91" s="15">
        <v>90</v>
      </c>
      <c r="B91" s="16" t="s">
        <v>930</v>
      </c>
      <c r="C91" s="36"/>
      <c r="D91" s="16" t="s">
        <v>449</v>
      </c>
      <c r="E91" s="16" t="s">
        <v>450</v>
      </c>
      <c r="F91" s="9" t="s">
        <v>205</v>
      </c>
      <c r="G91" s="18" t="s">
        <v>26</v>
      </c>
      <c r="H91" s="18"/>
      <c r="I91" s="18"/>
      <c r="J91" s="21">
        <v>40000</v>
      </c>
      <c r="K91" s="16" t="s">
        <v>964</v>
      </c>
      <c r="L91" s="16" t="s">
        <v>81</v>
      </c>
      <c r="M91" s="55" t="s">
        <v>773</v>
      </c>
    </row>
    <row r="92" spans="1:13" s="60" customFormat="1" ht="41.4" x14ac:dyDescent="0.3">
      <c r="A92" s="15">
        <v>91</v>
      </c>
      <c r="B92" s="16" t="s">
        <v>930</v>
      </c>
      <c r="C92" s="36"/>
      <c r="D92" s="16" t="s">
        <v>449</v>
      </c>
      <c r="E92" s="16" t="s">
        <v>450</v>
      </c>
      <c r="F92" s="9" t="s">
        <v>253</v>
      </c>
      <c r="G92" s="18" t="s">
        <v>254</v>
      </c>
      <c r="H92" s="18"/>
      <c r="I92" s="18"/>
      <c r="J92" s="21">
        <v>192873</v>
      </c>
      <c r="K92" s="16" t="s">
        <v>964</v>
      </c>
      <c r="L92" s="16" t="s">
        <v>81</v>
      </c>
      <c r="M92" s="55" t="s">
        <v>540</v>
      </c>
    </row>
    <row r="93" spans="1:13" s="60" customFormat="1" ht="55.2" x14ac:dyDescent="0.3">
      <c r="A93" s="15">
        <v>92</v>
      </c>
      <c r="B93" s="16" t="s">
        <v>930</v>
      </c>
      <c r="C93" s="36"/>
      <c r="D93" s="16" t="s">
        <v>449</v>
      </c>
      <c r="E93" s="16" t="s">
        <v>450</v>
      </c>
      <c r="F93" s="9" t="s">
        <v>269</v>
      </c>
      <c r="G93" s="18" t="s">
        <v>267</v>
      </c>
      <c r="H93" s="18"/>
      <c r="I93" s="18"/>
      <c r="J93" s="21">
        <v>3341913</v>
      </c>
      <c r="K93" s="16" t="s">
        <v>873</v>
      </c>
      <c r="L93" s="16" t="s">
        <v>81</v>
      </c>
      <c r="M93" s="55" t="s">
        <v>540</v>
      </c>
    </row>
    <row r="94" spans="1:13" s="60" customFormat="1" ht="41.4" x14ac:dyDescent="0.3">
      <c r="A94" s="15">
        <v>93</v>
      </c>
      <c r="B94" s="16" t="s">
        <v>930</v>
      </c>
      <c r="C94" s="36"/>
      <c r="D94" s="16" t="s">
        <v>449</v>
      </c>
      <c r="E94" s="16" t="s">
        <v>450</v>
      </c>
      <c r="F94" s="9" t="s">
        <v>274</v>
      </c>
      <c r="G94" s="18" t="s">
        <v>273</v>
      </c>
      <c r="H94" s="18"/>
      <c r="I94" s="18"/>
      <c r="J94" s="21">
        <v>2824327</v>
      </c>
      <c r="K94" s="16" t="s">
        <v>964</v>
      </c>
      <c r="L94" s="16" t="s">
        <v>81</v>
      </c>
      <c r="M94" s="55" t="s">
        <v>773</v>
      </c>
    </row>
    <row r="95" spans="1:13" s="60" customFormat="1" ht="69" x14ac:dyDescent="0.3">
      <c r="A95" s="15">
        <v>94</v>
      </c>
      <c r="B95" s="16" t="s">
        <v>930</v>
      </c>
      <c r="C95" s="36"/>
      <c r="D95" s="18" t="s">
        <v>449</v>
      </c>
      <c r="E95" s="18" t="s">
        <v>450</v>
      </c>
      <c r="F95" s="9" t="s">
        <v>865</v>
      </c>
      <c r="G95" s="18" t="s">
        <v>93</v>
      </c>
      <c r="H95" s="30"/>
      <c r="I95" s="30"/>
      <c r="J95" s="53" t="s">
        <v>556</v>
      </c>
      <c r="K95" s="18" t="s">
        <v>866</v>
      </c>
      <c r="L95" s="18" t="s">
        <v>538</v>
      </c>
      <c r="M95" s="55" t="s">
        <v>782</v>
      </c>
    </row>
    <row r="96" spans="1:13" s="60" customFormat="1" ht="41.4" x14ac:dyDescent="0.3">
      <c r="A96" s="15">
        <v>95</v>
      </c>
      <c r="B96" s="16" t="s">
        <v>930</v>
      </c>
      <c r="C96" s="36"/>
      <c r="D96" s="18" t="s">
        <v>449</v>
      </c>
      <c r="E96" s="18" t="s">
        <v>450</v>
      </c>
      <c r="F96" s="9" t="s">
        <v>558</v>
      </c>
      <c r="G96" s="18" t="s">
        <v>93</v>
      </c>
      <c r="H96" s="30"/>
      <c r="I96" s="30"/>
      <c r="J96" s="53" t="s">
        <v>559</v>
      </c>
      <c r="K96" s="18" t="s">
        <v>65</v>
      </c>
      <c r="L96" s="18" t="s">
        <v>538</v>
      </c>
      <c r="M96" s="55" t="s">
        <v>592</v>
      </c>
    </row>
    <row r="97" spans="1:13" s="60" customFormat="1" ht="41.4" x14ac:dyDescent="0.3">
      <c r="A97" s="15">
        <v>96</v>
      </c>
      <c r="B97" s="16" t="s">
        <v>930</v>
      </c>
      <c r="C97" s="36"/>
      <c r="D97" s="18" t="s">
        <v>449</v>
      </c>
      <c r="E97" s="18" t="s">
        <v>450</v>
      </c>
      <c r="F97" s="9" t="s">
        <v>560</v>
      </c>
      <c r="G97" s="18" t="s">
        <v>93</v>
      </c>
      <c r="H97" s="30"/>
      <c r="I97" s="30"/>
      <c r="J97" s="53" t="s">
        <v>561</v>
      </c>
      <c r="K97" s="18" t="s">
        <v>875</v>
      </c>
      <c r="L97" s="18" t="s">
        <v>538</v>
      </c>
      <c r="M97" s="55" t="s">
        <v>786</v>
      </c>
    </row>
    <row r="98" spans="1:13" s="60" customFormat="1" ht="41.4" x14ac:dyDescent="0.3">
      <c r="A98" s="15">
        <v>97</v>
      </c>
      <c r="B98" s="16" t="s">
        <v>930</v>
      </c>
      <c r="C98" s="36"/>
      <c r="D98" s="18" t="s">
        <v>449</v>
      </c>
      <c r="E98" s="18" t="s">
        <v>450</v>
      </c>
      <c r="F98" s="9" t="s">
        <v>596</v>
      </c>
      <c r="G98" s="18" t="s">
        <v>144</v>
      </c>
      <c r="H98" s="30"/>
      <c r="I98" s="30"/>
      <c r="J98" s="53"/>
      <c r="K98" s="9" t="s">
        <v>870</v>
      </c>
      <c r="L98" s="18"/>
      <c r="M98" s="55" t="s">
        <v>786</v>
      </c>
    </row>
    <row r="99" spans="1:13" s="60" customFormat="1" ht="41.4" x14ac:dyDescent="0.3">
      <c r="A99" s="15">
        <v>98</v>
      </c>
      <c r="B99" s="16" t="s">
        <v>930</v>
      </c>
      <c r="C99" s="36"/>
      <c r="D99" s="18" t="s">
        <v>449</v>
      </c>
      <c r="E99" s="18" t="s">
        <v>450</v>
      </c>
      <c r="F99" s="9" t="s">
        <v>598</v>
      </c>
      <c r="G99" s="18" t="s">
        <v>171</v>
      </c>
      <c r="H99" s="30"/>
      <c r="I99" s="30"/>
      <c r="J99" s="53"/>
      <c r="K99" s="18" t="s">
        <v>875</v>
      </c>
      <c r="L99" s="18" t="s">
        <v>538</v>
      </c>
      <c r="M99" s="55" t="s">
        <v>592</v>
      </c>
    </row>
    <row r="100" spans="1:13" s="60" customFormat="1" ht="41.4" x14ac:dyDescent="0.3">
      <c r="A100" s="15">
        <v>99</v>
      </c>
      <c r="B100" s="16" t="s">
        <v>930</v>
      </c>
      <c r="C100" s="36"/>
      <c r="D100" s="18" t="s">
        <v>449</v>
      </c>
      <c r="E100" s="18" t="s">
        <v>450</v>
      </c>
      <c r="F100" s="9" t="s">
        <v>613</v>
      </c>
      <c r="G100" s="18" t="s">
        <v>38</v>
      </c>
      <c r="H100" s="30"/>
      <c r="I100" s="30"/>
      <c r="J100" s="53" t="s">
        <v>614</v>
      </c>
      <c r="K100" s="18" t="s">
        <v>875</v>
      </c>
      <c r="L100" s="18" t="s">
        <v>538</v>
      </c>
      <c r="M100" s="55" t="s">
        <v>782</v>
      </c>
    </row>
    <row r="101" spans="1:13" s="60" customFormat="1" ht="41.4" x14ac:dyDescent="0.3">
      <c r="A101" s="15">
        <v>100</v>
      </c>
      <c r="B101" s="16" t="s">
        <v>930</v>
      </c>
      <c r="C101" s="36"/>
      <c r="D101" s="18" t="s">
        <v>449</v>
      </c>
      <c r="E101" s="18" t="s">
        <v>450</v>
      </c>
      <c r="F101" s="9" t="s">
        <v>623</v>
      </c>
      <c r="G101" s="18" t="s">
        <v>244</v>
      </c>
      <c r="H101" s="30"/>
      <c r="I101" s="30"/>
      <c r="J101" s="53" t="s">
        <v>624</v>
      </c>
      <c r="K101" s="9" t="s">
        <v>869</v>
      </c>
      <c r="L101" s="18" t="s">
        <v>538</v>
      </c>
      <c r="M101" s="55" t="s">
        <v>782</v>
      </c>
    </row>
    <row r="102" spans="1:13" s="38" customFormat="1" ht="41.4" x14ac:dyDescent="0.3">
      <c r="A102" s="15">
        <v>101</v>
      </c>
      <c r="B102" s="16" t="s">
        <v>930</v>
      </c>
      <c r="C102" s="36"/>
      <c r="D102" s="18" t="s">
        <v>449</v>
      </c>
      <c r="E102" s="18" t="s">
        <v>450</v>
      </c>
      <c r="F102" s="9" t="s">
        <v>631</v>
      </c>
      <c r="G102" s="18" t="s">
        <v>625</v>
      </c>
      <c r="H102" s="30"/>
      <c r="I102" s="30"/>
      <c r="J102" s="53" t="s">
        <v>626</v>
      </c>
      <c r="K102" s="18" t="s">
        <v>875</v>
      </c>
      <c r="L102" s="18" t="s">
        <v>538</v>
      </c>
      <c r="M102" s="55"/>
    </row>
    <row r="103" spans="1:13" s="42" customFormat="1" ht="41.4" x14ac:dyDescent="0.3">
      <c r="A103" s="15">
        <v>102</v>
      </c>
      <c r="B103" s="16" t="s">
        <v>930</v>
      </c>
      <c r="C103" s="36"/>
      <c r="D103" s="18" t="s">
        <v>449</v>
      </c>
      <c r="E103" s="18" t="s">
        <v>450</v>
      </c>
      <c r="F103" s="9" t="s">
        <v>632</v>
      </c>
      <c r="G103" s="18" t="s">
        <v>267</v>
      </c>
      <c r="H103" s="30"/>
      <c r="I103" s="30"/>
      <c r="J103" s="53" t="s">
        <v>633</v>
      </c>
      <c r="K103" s="18" t="s">
        <v>875</v>
      </c>
      <c r="L103" s="18" t="s">
        <v>538</v>
      </c>
      <c r="M103" s="55" t="s">
        <v>592</v>
      </c>
    </row>
    <row r="104" spans="1:13" s="42" customFormat="1" ht="41.4" x14ac:dyDescent="0.3">
      <c r="A104" s="15">
        <v>103</v>
      </c>
      <c r="B104" s="16" t="s">
        <v>930</v>
      </c>
      <c r="C104" s="36"/>
      <c r="D104" s="18" t="s">
        <v>449</v>
      </c>
      <c r="E104" s="18" t="s">
        <v>450</v>
      </c>
      <c r="F104" s="9" t="s">
        <v>613</v>
      </c>
      <c r="G104" s="18" t="s">
        <v>282</v>
      </c>
      <c r="H104" s="30"/>
      <c r="I104" s="30"/>
      <c r="J104" s="53" t="s">
        <v>614</v>
      </c>
      <c r="K104" s="18" t="s">
        <v>875</v>
      </c>
      <c r="L104" s="18" t="s">
        <v>538</v>
      </c>
      <c r="M104" s="55" t="s">
        <v>592</v>
      </c>
    </row>
    <row r="105" spans="1:13" s="42" customFormat="1" ht="41.4" x14ac:dyDescent="0.3">
      <c r="A105" s="15">
        <v>104</v>
      </c>
      <c r="B105" s="16" t="s">
        <v>930</v>
      </c>
      <c r="C105" s="36"/>
      <c r="D105" s="18" t="s">
        <v>449</v>
      </c>
      <c r="E105" s="18" t="s">
        <v>450</v>
      </c>
      <c r="F105" s="9" t="s">
        <v>659</v>
      </c>
      <c r="G105" s="18" t="s">
        <v>26</v>
      </c>
      <c r="H105" s="30"/>
      <c r="I105" s="30"/>
      <c r="J105" s="53" t="s">
        <v>660</v>
      </c>
      <c r="K105" s="18" t="s">
        <v>877</v>
      </c>
      <c r="L105" s="18" t="s">
        <v>538</v>
      </c>
      <c r="M105" s="55" t="s">
        <v>592</v>
      </c>
    </row>
    <row r="106" spans="1:13" s="42" customFormat="1" ht="41.4" x14ac:dyDescent="0.3">
      <c r="A106" s="15">
        <v>105</v>
      </c>
      <c r="B106" s="16" t="s">
        <v>930</v>
      </c>
      <c r="C106" s="36"/>
      <c r="D106" s="18" t="s">
        <v>449</v>
      </c>
      <c r="E106" s="18" t="s">
        <v>450</v>
      </c>
      <c r="F106" s="9" t="s">
        <v>662</v>
      </c>
      <c r="G106" s="18" t="s">
        <v>26</v>
      </c>
      <c r="H106" s="30"/>
      <c r="I106" s="30"/>
      <c r="J106" s="53"/>
      <c r="K106" s="18" t="s">
        <v>875</v>
      </c>
      <c r="L106" s="18" t="s">
        <v>538</v>
      </c>
      <c r="M106" s="55" t="s">
        <v>592</v>
      </c>
    </row>
    <row r="107" spans="1:13" s="42" customFormat="1" ht="41.4" x14ac:dyDescent="0.3">
      <c r="A107" s="15">
        <v>106</v>
      </c>
      <c r="B107" s="16" t="s">
        <v>930</v>
      </c>
      <c r="C107" s="36"/>
      <c r="D107" s="18" t="s">
        <v>449</v>
      </c>
      <c r="E107" s="18" t="s">
        <v>450</v>
      </c>
      <c r="F107" s="9" t="s">
        <v>663</v>
      </c>
      <c r="G107" s="18" t="s">
        <v>26</v>
      </c>
      <c r="H107" s="30"/>
      <c r="I107" s="30"/>
      <c r="J107" s="53"/>
      <c r="K107" s="73" t="s">
        <v>866</v>
      </c>
      <c r="L107" s="18" t="s">
        <v>538</v>
      </c>
      <c r="M107" s="55" t="s">
        <v>592</v>
      </c>
    </row>
    <row r="108" spans="1:13" s="42" customFormat="1" ht="41.4" x14ac:dyDescent="0.3">
      <c r="A108" s="15">
        <v>107</v>
      </c>
      <c r="B108" s="16" t="s">
        <v>930</v>
      </c>
      <c r="C108" s="36"/>
      <c r="D108" s="18" t="s">
        <v>449</v>
      </c>
      <c r="E108" s="18" t="s">
        <v>450</v>
      </c>
      <c r="F108" s="9" t="s">
        <v>613</v>
      </c>
      <c r="G108" s="18" t="s">
        <v>26</v>
      </c>
      <c r="H108" s="30"/>
      <c r="I108" s="30"/>
      <c r="J108" s="53" t="s">
        <v>633</v>
      </c>
      <c r="K108" s="18" t="s">
        <v>875</v>
      </c>
      <c r="L108" s="18" t="s">
        <v>538</v>
      </c>
      <c r="M108" s="55" t="s">
        <v>540</v>
      </c>
    </row>
    <row r="109" spans="1:13" ht="41.4" x14ac:dyDescent="0.3">
      <c r="A109" s="15">
        <v>108</v>
      </c>
      <c r="B109" s="16" t="s">
        <v>930</v>
      </c>
      <c r="C109" s="36"/>
      <c r="D109" s="18" t="s">
        <v>449</v>
      </c>
      <c r="E109" s="18" t="s">
        <v>450</v>
      </c>
      <c r="F109" s="9" t="s">
        <v>679</v>
      </c>
      <c r="G109" s="18" t="s">
        <v>36</v>
      </c>
      <c r="H109" s="30"/>
      <c r="I109" s="30"/>
      <c r="J109" s="53"/>
      <c r="K109" s="18" t="s">
        <v>875</v>
      </c>
      <c r="L109" s="18" t="s">
        <v>538</v>
      </c>
      <c r="M109" s="55"/>
    </row>
    <row r="110" spans="1:13" ht="41.4" x14ac:dyDescent="0.3">
      <c r="A110" s="15">
        <v>109</v>
      </c>
      <c r="B110" s="16" t="s">
        <v>930</v>
      </c>
      <c r="C110" s="36"/>
      <c r="D110" s="18" t="s">
        <v>449</v>
      </c>
      <c r="E110" s="18" t="s">
        <v>450</v>
      </c>
      <c r="F110" s="9" t="s">
        <v>680</v>
      </c>
      <c r="G110" s="18" t="s">
        <v>36</v>
      </c>
      <c r="H110" s="30"/>
      <c r="I110" s="30"/>
      <c r="J110" s="53"/>
      <c r="K110" s="9" t="s">
        <v>869</v>
      </c>
      <c r="L110" s="18" t="s">
        <v>538</v>
      </c>
      <c r="M110" s="55"/>
    </row>
    <row r="111" spans="1:13" ht="41.4" x14ac:dyDescent="0.3">
      <c r="A111" s="15">
        <v>110</v>
      </c>
      <c r="B111" s="16" t="s">
        <v>930</v>
      </c>
      <c r="C111" s="36"/>
      <c r="D111" s="18" t="s">
        <v>449</v>
      </c>
      <c r="E111" s="18" t="s">
        <v>450</v>
      </c>
      <c r="F111" s="9" t="s">
        <v>681</v>
      </c>
      <c r="G111" s="18" t="s">
        <v>36</v>
      </c>
      <c r="H111" s="30"/>
      <c r="I111" s="30"/>
      <c r="J111" s="53"/>
      <c r="K111" s="9" t="s">
        <v>866</v>
      </c>
      <c r="L111" s="18" t="s">
        <v>538</v>
      </c>
      <c r="M111" s="55"/>
    </row>
    <row r="112" spans="1:13" ht="41.4" x14ac:dyDescent="0.3">
      <c r="A112" s="15">
        <v>111</v>
      </c>
      <c r="B112" s="16" t="s">
        <v>930</v>
      </c>
      <c r="C112" s="36"/>
      <c r="D112" s="18" t="s">
        <v>449</v>
      </c>
      <c r="E112" s="18" t="s">
        <v>450</v>
      </c>
      <c r="F112" s="9" t="s">
        <v>682</v>
      </c>
      <c r="G112" s="18" t="s">
        <v>36</v>
      </c>
      <c r="H112" s="30"/>
      <c r="I112" s="30"/>
      <c r="J112" s="53"/>
      <c r="K112" s="9" t="s">
        <v>869</v>
      </c>
      <c r="L112" s="18" t="s">
        <v>538</v>
      </c>
      <c r="M112" s="55"/>
    </row>
    <row r="113" spans="1:13" ht="41.4" x14ac:dyDescent="0.3">
      <c r="A113" s="15">
        <v>112</v>
      </c>
      <c r="B113" s="16" t="s">
        <v>930</v>
      </c>
      <c r="C113" s="36"/>
      <c r="D113" s="18" t="s">
        <v>449</v>
      </c>
      <c r="E113" s="18" t="s">
        <v>450</v>
      </c>
      <c r="F113" s="9" t="s">
        <v>690</v>
      </c>
      <c r="G113" s="18" t="s">
        <v>293</v>
      </c>
      <c r="H113" s="30"/>
      <c r="I113" s="30"/>
      <c r="J113" s="53" t="s">
        <v>691</v>
      </c>
      <c r="K113" s="18" t="s">
        <v>875</v>
      </c>
      <c r="L113" s="18" t="s">
        <v>538</v>
      </c>
      <c r="M113" s="55"/>
    </row>
    <row r="114" spans="1:13" ht="55.2" x14ac:dyDescent="0.3">
      <c r="A114" s="15">
        <v>113</v>
      </c>
      <c r="B114" s="16" t="s">
        <v>930</v>
      </c>
      <c r="C114" s="36"/>
      <c r="D114" s="18" t="s">
        <v>449</v>
      </c>
      <c r="E114" s="18" t="s">
        <v>450</v>
      </c>
      <c r="F114" s="9" t="s">
        <v>692</v>
      </c>
      <c r="G114" s="18" t="s">
        <v>293</v>
      </c>
      <c r="H114" s="30"/>
      <c r="I114" s="30"/>
      <c r="J114" s="53" t="s">
        <v>693</v>
      </c>
      <c r="K114" s="9" t="s">
        <v>869</v>
      </c>
      <c r="L114" s="18" t="s">
        <v>538</v>
      </c>
      <c r="M114" s="55"/>
    </row>
    <row r="115" spans="1:13" ht="41.4" x14ac:dyDescent="0.3">
      <c r="A115" s="15">
        <v>114</v>
      </c>
      <c r="B115" s="16" t="s">
        <v>930</v>
      </c>
      <c r="C115" s="36"/>
      <c r="D115" s="18" t="s">
        <v>449</v>
      </c>
      <c r="E115" s="18" t="s">
        <v>450</v>
      </c>
      <c r="F115" s="9" t="s">
        <v>694</v>
      </c>
      <c r="G115" s="18" t="s">
        <v>293</v>
      </c>
      <c r="H115" s="30"/>
      <c r="I115" s="30"/>
      <c r="J115" s="53">
        <v>413944.01199999999</v>
      </c>
      <c r="K115" s="9" t="s">
        <v>869</v>
      </c>
      <c r="L115" s="18" t="s">
        <v>538</v>
      </c>
      <c r="M115" s="55"/>
    </row>
    <row r="116" spans="1:13" ht="41.4" x14ac:dyDescent="0.3">
      <c r="A116" s="15">
        <v>115</v>
      </c>
      <c r="B116" s="16" t="s">
        <v>930</v>
      </c>
      <c r="C116" s="36"/>
      <c r="D116" s="18" t="s">
        <v>449</v>
      </c>
      <c r="E116" s="18" t="s">
        <v>450</v>
      </c>
      <c r="F116" s="9" t="s">
        <v>717</v>
      </c>
      <c r="G116" s="18" t="s">
        <v>197</v>
      </c>
      <c r="H116" s="30"/>
      <c r="I116" s="30"/>
      <c r="J116" s="53" t="s">
        <v>718</v>
      </c>
      <c r="K116" s="18" t="s">
        <v>875</v>
      </c>
      <c r="L116" s="18" t="s">
        <v>538</v>
      </c>
      <c r="M116" s="55"/>
    </row>
    <row r="117" spans="1:13" ht="69" x14ac:dyDescent="0.3">
      <c r="A117" s="15">
        <v>116</v>
      </c>
      <c r="B117" s="16" t="s">
        <v>930</v>
      </c>
      <c r="C117" s="36"/>
      <c r="D117" s="18" t="s">
        <v>449</v>
      </c>
      <c r="E117" s="18" t="s">
        <v>450</v>
      </c>
      <c r="F117" s="9" t="s">
        <v>720</v>
      </c>
      <c r="G117" s="18" t="s">
        <v>197</v>
      </c>
      <c r="H117" s="30"/>
      <c r="I117" s="30"/>
      <c r="J117" s="53" t="s">
        <v>721</v>
      </c>
      <c r="K117" s="18" t="s">
        <v>722</v>
      </c>
      <c r="L117" s="18" t="s">
        <v>538</v>
      </c>
      <c r="M117" s="55"/>
    </row>
    <row r="118" spans="1:13" ht="55.2" x14ac:dyDescent="0.3">
      <c r="A118" s="15">
        <v>117</v>
      </c>
      <c r="B118" s="16" t="s">
        <v>930</v>
      </c>
      <c r="C118" s="36"/>
      <c r="D118" s="18" t="s">
        <v>449</v>
      </c>
      <c r="E118" s="18" t="s">
        <v>450</v>
      </c>
      <c r="F118" s="9" t="s">
        <v>723</v>
      </c>
      <c r="G118" s="18" t="s">
        <v>197</v>
      </c>
      <c r="H118" s="30"/>
      <c r="I118" s="30"/>
      <c r="J118" s="53"/>
      <c r="K118" s="18" t="s">
        <v>722</v>
      </c>
      <c r="L118" s="18" t="s">
        <v>538</v>
      </c>
      <c r="M118" s="55"/>
    </row>
    <row r="119" spans="1:13" ht="41.4" x14ac:dyDescent="0.3">
      <c r="A119" s="15">
        <v>118</v>
      </c>
      <c r="B119" s="16" t="s">
        <v>930</v>
      </c>
      <c r="C119" s="36"/>
      <c r="D119" s="18" t="s">
        <v>449</v>
      </c>
      <c r="E119" s="18" t="s">
        <v>450</v>
      </c>
      <c r="F119" s="9" t="s">
        <v>724</v>
      </c>
      <c r="G119" s="18" t="s">
        <v>197</v>
      </c>
      <c r="H119" s="30"/>
      <c r="I119" s="30"/>
      <c r="J119" s="53"/>
      <c r="K119" s="9" t="s">
        <v>869</v>
      </c>
      <c r="L119" s="18" t="s">
        <v>538</v>
      </c>
      <c r="M119" s="55"/>
    </row>
    <row r="120" spans="1:13" ht="41.4" x14ac:dyDescent="0.3">
      <c r="A120" s="15">
        <v>119</v>
      </c>
      <c r="B120" s="16" t="s">
        <v>930</v>
      </c>
      <c r="C120" s="36"/>
      <c r="D120" s="18" t="s">
        <v>449</v>
      </c>
      <c r="E120" s="18" t="s">
        <v>450</v>
      </c>
      <c r="F120" s="9" t="s">
        <v>725</v>
      </c>
      <c r="G120" s="18" t="s">
        <v>197</v>
      </c>
      <c r="H120" s="30"/>
      <c r="I120" s="30"/>
      <c r="J120" s="53"/>
      <c r="K120" s="9" t="s">
        <v>866</v>
      </c>
      <c r="L120" s="18" t="s">
        <v>538</v>
      </c>
      <c r="M120" s="55"/>
    </row>
    <row r="121" spans="1:13" ht="41.4" x14ac:dyDescent="0.3">
      <c r="A121" s="15">
        <v>120</v>
      </c>
      <c r="B121" s="16" t="s">
        <v>930</v>
      </c>
      <c r="C121" s="36"/>
      <c r="D121" s="18" t="s">
        <v>449</v>
      </c>
      <c r="E121" s="18" t="s">
        <v>450</v>
      </c>
      <c r="F121" s="9" t="s">
        <v>728</v>
      </c>
      <c r="G121" s="18" t="s">
        <v>197</v>
      </c>
      <c r="H121" s="30"/>
      <c r="I121" s="30"/>
      <c r="J121" s="53"/>
      <c r="K121" s="18" t="s">
        <v>65</v>
      </c>
      <c r="L121" s="18" t="s">
        <v>538</v>
      </c>
      <c r="M121" s="55"/>
    </row>
    <row r="122" spans="1:13" ht="41.4" x14ac:dyDescent="0.3">
      <c r="A122" s="15">
        <v>121</v>
      </c>
      <c r="B122" s="16" t="s">
        <v>930</v>
      </c>
      <c r="C122" s="36"/>
      <c r="D122" s="18" t="s">
        <v>449</v>
      </c>
      <c r="E122" s="18" t="s">
        <v>450</v>
      </c>
      <c r="F122" s="37" t="s">
        <v>751</v>
      </c>
      <c r="G122" s="18" t="s">
        <v>30</v>
      </c>
      <c r="H122" s="30"/>
      <c r="I122" s="30"/>
      <c r="J122" s="53"/>
      <c r="K122" s="18" t="s">
        <v>875</v>
      </c>
      <c r="L122" s="18" t="s">
        <v>538</v>
      </c>
      <c r="M122" s="55"/>
    </row>
    <row r="123" spans="1:13" ht="41.4" x14ac:dyDescent="0.3">
      <c r="A123" s="15">
        <v>122</v>
      </c>
      <c r="B123" s="16" t="s">
        <v>930</v>
      </c>
      <c r="C123" s="36"/>
      <c r="D123" s="18" t="s">
        <v>449</v>
      </c>
      <c r="E123" s="18" t="s">
        <v>450</v>
      </c>
      <c r="F123" s="37" t="s">
        <v>752</v>
      </c>
      <c r="G123" s="18" t="s">
        <v>30</v>
      </c>
      <c r="H123" s="30"/>
      <c r="I123" s="30"/>
      <c r="J123" s="53"/>
      <c r="K123" s="9" t="s">
        <v>866</v>
      </c>
      <c r="L123" s="18" t="s">
        <v>538</v>
      </c>
      <c r="M123" s="55"/>
    </row>
    <row r="124" spans="1:13" ht="41.4" x14ac:dyDescent="0.3">
      <c r="A124" s="15">
        <v>123</v>
      </c>
      <c r="B124" s="16" t="s">
        <v>930</v>
      </c>
      <c r="C124" s="36"/>
      <c r="D124" s="55" t="s">
        <v>449</v>
      </c>
      <c r="E124" s="55" t="s">
        <v>450</v>
      </c>
      <c r="F124" s="37" t="s">
        <v>754</v>
      </c>
      <c r="G124" s="55" t="s">
        <v>30</v>
      </c>
      <c r="H124" s="30"/>
      <c r="I124" s="30"/>
      <c r="J124" s="61"/>
      <c r="K124" s="55" t="s">
        <v>956</v>
      </c>
      <c r="L124" s="55" t="s">
        <v>538</v>
      </c>
      <c r="M124" s="55"/>
    </row>
    <row r="125" spans="1:13" ht="41.4" x14ac:dyDescent="0.3">
      <c r="A125" s="15">
        <v>124</v>
      </c>
      <c r="B125" s="16" t="s">
        <v>930</v>
      </c>
      <c r="C125" s="36"/>
      <c r="D125" s="18" t="s">
        <v>449</v>
      </c>
      <c r="E125" s="18" t="s">
        <v>450</v>
      </c>
      <c r="F125" s="37" t="s">
        <v>755</v>
      </c>
      <c r="G125" s="18" t="s">
        <v>30</v>
      </c>
      <c r="H125" s="30"/>
      <c r="I125" s="30"/>
      <c r="J125" s="53"/>
      <c r="K125" s="9" t="s">
        <v>869</v>
      </c>
      <c r="L125" s="18" t="s">
        <v>538</v>
      </c>
      <c r="M125" s="55"/>
    </row>
    <row r="126" spans="1:13" ht="41.4" x14ac:dyDescent="0.3">
      <c r="A126" s="15">
        <v>125</v>
      </c>
      <c r="B126" s="16" t="s">
        <v>930</v>
      </c>
      <c r="C126" s="36"/>
      <c r="D126" s="55" t="s">
        <v>449</v>
      </c>
      <c r="E126" s="55" t="s">
        <v>450</v>
      </c>
      <c r="F126" s="37" t="s">
        <v>756</v>
      </c>
      <c r="G126" s="18" t="s">
        <v>30</v>
      </c>
      <c r="H126" s="30"/>
      <c r="I126" s="30"/>
      <c r="J126" s="53"/>
      <c r="K126" s="9" t="s">
        <v>866</v>
      </c>
      <c r="L126" s="18" t="s">
        <v>538</v>
      </c>
      <c r="M126" s="55"/>
    </row>
    <row r="127" spans="1:13" ht="41.4" x14ac:dyDescent="0.3">
      <c r="A127" s="15">
        <v>126</v>
      </c>
      <c r="B127" s="16" t="s">
        <v>930</v>
      </c>
      <c r="C127" s="36"/>
      <c r="D127" s="55" t="s">
        <v>449</v>
      </c>
      <c r="E127" s="55" t="s">
        <v>450</v>
      </c>
      <c r="F127" s="37" t="s">
        <v>882</v>
      </c>
      <c r="G127" s="55" t="s">
        <v>30</v>
      </c>
      <c r="H127" s="30"/>
      <c r="I127" s="30"/>
      <c r="J127" s="61"/>
      <c r="K127" s="55" t="s">
        <v>884</v>
      </c>
      <c r="L127" s="55" t="s">
        <v>538</v>
      </c>
      <c r="M127" s="55"/>
    </row>
    <row r="128" spans="1:13" ht="41.4" x14ac:dyDescent="0.3">
      <c r="A128" s="15">
        <v>127</v>
      </c>
      <c r="B128" s="16" t="s">
        <v>930</v>
      </c>
      <c r="C128" s="55"/>
      <c r="D128" s="18" t="s">
        <v>449</v>
      </c>
      <c r="E128" s="18" t="s">
        <v>450</v>
      </c>
      <c r="F128" s="37" t="s">
        <v>758</v>
      </c>
      <c r="G128" s="18" t="s">
        <v>30</v>
      </c>
      <c r="H128" s="30"/>
      <c r="I128" s="30"/>
      <c r="J128" s="53"/>
      <c r="K128" s="16" t="s">
        <v>964</v>
      </c>
      <c r="L128" s="18" t="s">
        <v>538</v>
      </c>
      <c r="M128" s="55"/>
    </row>
    <row r="129" spans="1:13" ht="69" x14ac:dyDescent="0.3">
      <c r="A129" s="15">
        <v>128</v>
      </c>
      <c r="B129" s="16" t="s">
        <v>930</v>
      </c>
      <c r="C129" s="36"/>
      <c r="D129" s="18" t="s">
        <v>449</v>
      </c>
      <c r="E129" s="18" t="s">
        <v>516</v>
      </c>
      <c r="F129" s="57" t="s">
        <v>885</v>
      </c>
      <c r="G129" s="57" t="s">
        <v>771</v>
      </c>
      <c r="H129" s="41"/>
      <c r="I129" s="41"/>
      <c r="J129" s="59" t="s">
        <v>776</v>
      </c>
      <c r="K129" s="58" t="s">
        <v>886</v>
      </c>
      <c r="L129" s="58" t="s">
        <v>538</v>
      </c>
      <c r="M129" s="55"/>
    </row>
    <row r="130" spans="1:13" ht="41.4" x14ac:dyDescent="0.3">
      <c r="A130" s="15">
        <v>129</v>
      </c>
      <c r="B130" s="16" t="s">
        <v>930</v>
      </c>
      <c r="C130" s="36"/>
      <c r="D130" s="18" t="s">
        <v>449</v>
      </c>
      <c r="E130" s="18" t="s">
        <v>450</v>
      </c>
      <c r="F130" s="57" t="s">
        <v>801</v>
      </c>
      <c r="G130" s="57" t="s">
        <v>771</v>
      </c>
      <c r="H130" s="41"/>
      <c r="I130" s="41"/>
      <c r="J130" s="59"/>
      <c r="K130" s="9" t="s">
        <v>866</v>
      </c>
      <c r="L130" s="58" t="s">
        <v>538</v>
      </c>
      <c r="M130" s="55"/>
    </row>
    <row r="131" spans="1:13" ht="41.4" x14ac:dyDescent="0.3">
      <c r="A131" s="15">
        <v>130</v>
      </c>
      <c r="B131" s="16" t="s">
        <v>930</v>
      </c>
      <c r="C131" s="36"/>
      <c r="D131" s="18" t="s">
        <v>449</v>
      </c>
      <c r="E131" s="18" t="s">
        <v>450</v>
      </c>
      <c r="F131" s="57" t="s">
        <v>802</v>
      </c>
      <c r="G131" s="57" t="s">
        <v>771</v>
      </c>
      <c r="H131" s="41"/>
      <c r="I131" s="41"/>
      <c r="J131" s="59"/>
      <c r="K131" s="18" t="s">
        <v>875</v>
      </c>
      <c r="L131" s="58" t="s">
        <v>538</v>
      </c>
      <c r="M131" s="55"/>
    </row>
    <row r="132" spans="1:13" ht="41.4" x14ac:dyDescent="0.3">
      <c r="A132" s="15">
        <v>131</v>
      </c>
      <c r="B132" s="16" t="s">
        <v>930</v>
      </c>
      <c r="C132" s="36"/>
      <c r="D132" s="18" t="s">
        <v>449</v>
      </c>
      <c r="E132" s="18" t="s">
        <v>450</v>
      </c>
      <c r="F132" s="57" t="s">
        <v>803</v>
      </c>
      <c r="G132" s="57" t="s">
        <v>771</v>
      </c>
      <c r="H132" s="41"/>
      <c r="I132" s="41"/>
      <c r="J132" s="59"/>
      <c r="K132" s="9" t="s">
        <v>866</v>
      </c>
      <c r="L132" s="58" t="s">
        <v>538</v>
      </c>
      <c r="M132" s="55"/>
    </row>
    <row r="133" spans="1:13" ht="41.4" x14ac:dyDescent="0.3">
      <c r="A133" s="15">
        <v>132</v>
      </c>
      <c r="B133" s="16" t="s">
        <v>930</v>
      </c>
      <c r="C133" s="36"/>
      <c r="D133" s="18" t="s">
        <v>449</v>
      </c>
      <c r="E133" s="18" t="s">
        <v>516</v>
      </c>
      <c r="F133" s="57" t="s">
        <v>804</v>
      </c>
      <c r="G133" s="57" t="s">
        <v>771</v>
      </c>
      <c r="H133" s="41"/>
      <c r="I133" s="41"/>
      <c r="J133" s="59" t="s">
        <v>805</v>
      </c>
      <c r="K133" s="58" t="s">
        <v>887</v>
      </c>
      <c r="L133" s="58" t="s">
        <v>538</v>
      </c>
      <c r="M133" s="55"/>
    </row>
    <row r="134" spans="1:13" ht="41.4" x14ac:dyDescent="0.3">
      <c r="A134" s="15">
        <v>133</v>
      </c>
      <c r="B134" s="16" t="s">
        <v>930</v>
      </c>
      <c r="C134" s="36"/>
      <c r="D134" s="18" t="s">
        <v>449</v>
      </c>
      <c r="E134" s="18" t="s">
        <v>516</v>
      </c>
      <c r="F134" s="57" t="s">
        <v>806</v>
      </c>
      <c r="G134" s="57" t="s">
        <v>771</v>
      </c>
      <c r="H134" s="41"/>
      <c r="I134" s="41"/>
      <c r="J134" s="59" t="s">
        <v>807</v>
      </c>
      <c r="K134" s="58" t="s">
        <v>887</v>
      </c>
      <c r="L134" s="58" t="s">
        <v>538</v>
      </c>
      <c r="M134" s="55"/>
    </row>
    <row r="135" spans="1:13" ht="41.4" x14ac:dyDescent="0.3">
      <c r="A135" s="15">
        <v>134</v>
      </c>
      <c r="B135" s="16" t="s">
        <v>930</v>
      </c>
      <c r="C135" s="36"/>
      <c r="D135" s="18" t="s">
        <v>449</v>
      </c>
      <c r="E135" s="18" t="s">
        <v>516</v>
      </c>
      <c r="F135" s="57" t="s">
        <v>808</v>
      </c>
      <c r="G135" s="57" t="s">
        <v>771</v>
      </c>
      <c r="H135" s="41"/>
      <c r="I135" s="41"/>
      <c r="J135" s="59" t="s">
        <v>809</v>
      </c>
      <c r="K135" s="58" t="s">
        <v>887</v>
      </c>
      <c r="L135" s="58" t="s">
        <v>538</v>
      </c>
      <c r="M135" s="55"/>
    </row>
    <row r="136" spans="1:13" ht="41.4" x14ac:dyDescent="0.3">
      <c r="A136" s="15">
        <v>135</v>
      </c>
      <c r="B136" s="16" t="s">
        <v>930</v>
      </c>
      <c r="C136" s="36"/>
      <c r="D136" s="16" t="s">
        <v>449</v>
      </c>
      <c r="E136" s="16" t="s">
        <v>451</v>
      </c>
      <c r="F136" s="9" t="s">
        <v>103</v>
      </c>
      <c r="G136" s="16" t="s">
        <v>80</v>
      </c>
      <c r="H136" s="16"/>
      <c r="I136" s="16"/>
      <c r="J136" s="17">
        <v>678000</v>
      </c>
      <c r="K136" s="16" t="s">
        <v>889</v>
      </c>
      <c r="L136" s="16" t="s">
        <v>81</v>
      </c>
      <c r="M136" s="55"/>
    </row>
    <row r="137" spans="1:13" s="32" customFormat="1" ht="32.4" customHeight="1" x14ac:dyDescent="0.3">
      <c r="A137" s="15">
        <v>136</v>
      </c>
      <c r="B137" s="16" t="s">
        <v>930</v>
      </c>
      <c r="C137" s="36"/>
      <c r="D137" s="16" t="s">
        <v>449</v>
      </c>
      <c r="E137" s="16" t="s">
        <v>451</v>
      </c>
      <c r="F137" s="9" t="s">
        <v>104</v>
      </c>
      <c r="G137" s="16" t="s">
        <v>85</v>
      </c>
      <c r="H137" s="16"/>
      <c r="I137" s="16"/>
      <c r="J137" s="17">
        <v>4500000</v>
      </c>
      <c r="K137" s="16" t="s">
        <v>889</v>
      </c>
      <c r="L137" s="16" t="s">
        <v>81</v>
      </c>
      <c r="M137" s="55"/>
    </row>
    <row r="138" spans="1:13" s="31" customFormat="1" ht="32.4" customHeight="1" x14ac:dyDescent="0.3">
      <c r="A138" s="15">
        <v>137</v>
      </c>
      <c r="B138" s="16" t="s">
        <v>930</v>
      </c>
      <c r="C138" s="36"/>
      <c r="D138" s="16" t="s">
        <v>449</v>
      </c>
      <c r="E138" s="16" t="s">
        <v>451</v>
      </c>
      <c r="F138" s="9" t="s">
        <v>105</v>
      </c>
      <c r="G138" s="16" t="s">
        <v>86</v>
      </c>
      <c r="H138" s="16"/>
      <c r="I138" s="16"/>
      <c r="J138" s="17"/>
      <c r="K138" s="16" t="s">
        <v>889</v>
      </c>
      <c r="L138" s="16" t="s">
        <v>81</v>
      </c>
      <c r="M138" s="55" t="s">
        <v>562</v>
      </c>
    </row>
    <row r="139" spans="1:13" s="31" customFormat="1" ht="41.4" x14ac:dyDescent="0.3">
      <c r="A139" s="15">
        <v>138</v>
      </c>
      <c r="B139" s="16" t="s">
        <v>930</v>
      </c>
      <c r="C139" s="36"/>
      <c r="D139" s="16" t="s">
        <v>449</v>
      </c>
      <c r="E139" s="16" t="s">
        <v>451</v>
      </c>
      <c r="F139" s="9" t="s">
        <v>87</v>
      </c>
      <c r="G139" s="16" t="s">
        <v>86</v>
      </c>
      <c r="H139" s="16"/>
      <c r="I139" s="16"/>
      <c r="J139" s="17">
        <v>309768</v>
      </c>
      <c r="K139" s="16" t="s">
        <v>890</v>
      </c>
      <c r="L139" s="16" t="s">
        <v>81</v>
      </c>
      <c r="M139" s="55" t="s">
        <v>639</v>
      </c>
    </row>
    <row r="140" spans="1:13" s="31" customFormat="1" ht="69" x14ac:dyDescent="0.3">
      <c r="A140" s="15">
        <v>139</v>
      </c>
      <c r="B140" s="16" t="s">
        <v>930</v>
      </c>
      <c r="C140" s="16"/>
      <c r="D140" s="16" t="s">
        <v>449</v>
      </c>
      <c r="E140" s="16" t="s">
        <v>451</v>
      </c>
      <c r="F140" s="18" t="s">
        <v>71</v>
      </c>
      <c r="G140" s="9" t="s">
        <v>79</v>
      </c>
      <c r="H140" s="16"/>
      <c r="I140" s="16"/>
      <c r="J140" s="17">
        <v>1278750</v>
      </c>
      <c r="K140" s="16" t="s">
        <v>889</v>
      </c>
      <c r="L140" s="16" t="s">
        <v>43</v>
      </c>
      <c r="M140" s="55" t="s">
        <v>557</v>
      </c>
    </row>
    <row r="141" spans="1:13" s="35" customFormat="1" ht="41.4" x14ac:dyDescent="0.3">
      <c r="A141" s="15">
        <v>140</v>
      </c>
      <c r="B141" s="16" t="s">
        <v>930</v>
      </c>
      <c r="C141" s="16"/>
      <c r="D141" s="16" t="s">
        <v>449</v>
      </c>
      <c r="E141" s="16" t="s">
        <v>451</v>
      </c>
      <c r="F141" s="18" t="s">
        <v>255</v>
      </c>
      <c r="G141" s="9" t="s">
        <v>36</v>
      </c>
      <c r="H141" s="16"/>
      <c r="I141" s="16"/>
      <c r="J141" s="17">
        <v>417105</v>
      </c>
      <c r="K141" s="16" t="s">
        <v>889</v>
      </c>
      <c r="L141" s="16" t="s">
        <v>81</v>
      </c>
      <c r="M141" s="55" t="s">
        <v>592</v>
      </c>
    </row>
    <row r="142" spans="1:13" s="35" customFormat="1" ht="41.4" x14ac:dyDescent="0.3">
      <c r="A142" s="15">
        <v>141</v>
      </c>
      <c r="B142" s="16" t="s">
        <v>930</v>
      </c>
      <c r="C142" s="16"/>
      <c r="D142" s="16" t="s">
        <v>449</v>
      </c>
      <c r="E142" s="16" t="s">
        <v>451</v>
      </c>
      <c r="F142" s="18" t="s">
        <v>256</v>
      </c>
      <c r="G142" s="9" t="s">
        <v>36</v>
      </c>
      <c r="H142" s="16"/>
      <c r="I142" s="16"/>
      <c r="J142" s="17">
        <v>63149</v>
      </c>
      <c r="K142" s="16" t="s">
        <v>889</v>
      </c>
      <c r="L142" s="16" t="s">
        <v>81</v>
      </c>
      <c r="M142" s="55" t="s">
        <v>592</v>
      </c>
    </row>
    <row r="143" spans="1:13" s="35" customFormat="1" ht="41.4" x14ac:dyDescent="0.3">
      <c r="A143" s="15">
        <v>142</v>
      </c>
      <c r="B143" s="16" t="s">
        <v>930</v>
      </c>
      <c r="C143" s="16"/>
      <c r="D143" s="16" t="s">
        <v>449</v>
      </c>
      <c r="E143" s="16" t="s">
        <v>451</v>
      </c>
      <c r="F143" s="18" t="s">
        <v>280</v>
      </c>
      <c r="G143" s="9" t="s">
        <v>64</v>
      </c>
      <c r="H143" s="16"/>
      <c r="I143" s="16"/>
      <c r="J143" s="17">
        <v>600000</v>
      </c>
      <c r="K143" s="16" t="s">
        <v>889</v>
      </c>
      <c r="L143" s="16" t="s">
        <v>81</v>
      </c>
      <c r="M143" s="55" t="s">
        <v>592</v>
      </c>
    </row>
    <row r="144" spans="1:13" ht="41.4" x14ac:dyDescent="0.3">
      <c r="A144" s="15">
        <v>143</v>
      </c>
      <c r="B144" s="16" t="s">
        <v>930</v>
      </c>
      <c r="C144" s="16"/>
      <c r="D144" s="16" t="s">
        <v>449</v>
      </c>
      <c r="E144" s="16" t="s">
        <v>451</v>
      </c>
      <c r="F144" s="18" t="s">
        <v>72</v>
      </c>
      <c r="G144" s="9" t="s">
        <v>79</v>
      </c>
      <c r="H144" s="16"/>
      <c r="I144" s="16"/>
      <c r="J144" s="17">
        <v>5182543</v>
      </c>
      <c r="K144" s="16" t="s">
        <v>889</v>
      </c>
      <c r="L144" s="16" t="s">
        <v>43</v>
      </c>
      <c r="M144" s="55" t="s">
        <v>543</v>
      </c>
    </row>
    <row r="145" spans="1:13" ht="41.4" x14ac:dyDescent="0.3">
      <c r="A145" s="15">
        <v>144</v>
      </c>
      <c r="B145" s="16" t="s">
        <v>930</v>
      </c>
      <c r="C145" s="16"/>
      <c r="D145" s="16" t="s">
        <v>449</v>
      </c>
      <c r="E145" s="16" t="s">
        <v>451</v>
      </c>
      <c r="F145" s="18" t="s">
        <v>73</v>
      </c>
      <c r="G145" s="18" t="s">
        <v>38</v>
      </c>
      <c r="H145" s="16"/>
      <c r="I145" s="16"/>
      <c r="J145" s="21"/>
      <c r="K145" s="16" t="s">
        <v>890</v>
      </c>
      <c r="L145" s="16" t="s">
        <v>43</v>
      </c>
      <c r="M145" s="55" t="s">
        <v>557</v>
      </c>
    </row>
    <row r="146" spans="1:13" ht="41.4" x14ac:dyDescent="0.3">
      <c r="A146" s="15">
        <v>145</v>
      </c>
      <c r="B146" s="16" t="s">
        <v>930</v>
      </c>
      <c r="C146" s="16"/>
      <c r="D146" s="16" t="s">
        <v>449</v>
      </c>
      <c r="E146" s="16" t="s">
        <v>451</v>
      </c>
      <c r="F146" s="18" t="s">
        <v>74</v>
      </c>
      <c r="G146" s="18" t="s">
        <v>64</v>
      </c>
      <c r="H146" s="16"/>
      <c r="I146" s="16"/>
      <c r="J146" s="21"/>
      <c r="K146" s="16" t="s">
        <v>889</v>
      </c>
      <c r="L146" s="16" t="s">
        <v>43</v>
      </c>
      <c r="M146" s="55" t="s">
        <v>591</v>
      </c>
    </row>
    <row r="147" spans="1:13" ht="41.4" x14ac:dyDescent="0.3">
      <c r="A147" s="15">
        <v>146</v>
      </c>
      <c r="B147" s="16" t="s">
        <v>930</v>
      </c>
      <c r="C147" s="16"/>
      <c r="D147" s="16" t="s">
        <v>449</v>
      </c>
      <c r="E147" s="16" t="s">
        <v>451</v>
      </c>
      <c r="F147" s="18" t="s">
        <v>203</v>
      </c>
      <c r="G147" s="18" t="s">
        <v>26</v>
      </c>
      <c r="H147" s="16"/>
      <c r="I147" s="16"/>
      <c r="J147" s="21">
        <v>479910</v>
      </c>
      <c r="K147" s="16" t="s">
        <v>890</v>
      </c>
      <c r="L147" s="16" t="s">
        <v>81</v>
      </c>
      <c r="M147" s="55" t="s">
        <v>592</v>
      </c>
    </row>
    <row r="148" spans="1:13" s="31" customFormat="1" ht="41.4" x14ac:dyDescent="0.3">
      <c r="A148" s="15">
        <v>147</v>
      </c>
      <c r="B148" s="16" t="s">
        <v>930</v>
      </c>
      <c r="C148" s="16"/>
      <c r="D148" s="16" t="s">
        <v>449</v>
      </c>
      <c r="E148" s="16" t="s">
        <v>451</v>
      </c>
      <c r="F148" s="18" t="s">
        <v>228</v>
      </c>
      <c r="G148" s="18" t="s">
        <v>229</v>
      </c>
      <c r="H148" s="16"/>
      <c r="I148" s="16"/>
      <c r="J148" s="21">
        <v>3000000</v>
      </c>
      <c r="K148" s="16" t="s">
        <v>889</v>
      </c>
      <c r="L148" s="16" t="s">
        <v>81</v>
      </c>
      <c r="M148" s="55" t="s">
        <v>543</v>
      </c>
    </row>
    <row r="149" spans="1:13" s="31" customFormat="1" ht="41.4" x14ac:dyDescent="0.3">
      <c r="A149" s="15">
        <v>148</v>
      </c>
      <c r="B149" s="16" t="s">
        <v>930</v>
      </c>
      <c r="C149" s="16"/>
      <c r="D149" s="16" t="s">
        <v>449</v>
      </c>
      <c r="E149" s="16" t="s">
        <v>451</v>
      </c>
      <c r="F149" s="18" t="s">
        <v>249</v>
      </c>
      <c r="G149" s="18" t="s">
        <v>54</v>
      </c>
      <c r="H149" s="16"/>
      <c r="I149" s="16"/>
      <c r="J149" s="21">
        <v>1541309</v>
      </c>
      <c r="K149" s="16" t="s">
        <v>889</v>
      </c>
      <c r="L149" s="16" t="s">
        <v>81</v>
      </c>
      <c r="M149" s="55" t="s">
        <v>543</v>
      </c>
    </row>
    <row r="150" spans="1:13" s="31" customFormat="1" ht="41.4" x14ac:dyDescent="0.3">
      <c r="A150" s="15">
        <v>149</v>
      </c>
      <c r="B150" s="16" t="s">
        <v>930</v>
      </c>
      <c r="C150" s="16"/>
      <c r="D150" s="16" t="s">
        <v>449</v>
      </c>
      <c r="E150" s="16" t="s">
        <v>451</v>
      </c>
      <c r="F150" s="18" t="s">
        <v>264</v>
      </c>
      <c r="G150" s="18" t="s">
        <v>263</v>
      </c>
      <c r="H150" s="16"/>
      <c r="I150" s="16"/>
      <c r="J150" s="21">
        <v>6341236</v>
      </c>
      <c r="K150" s="16" t="s">
        <v>889</v>
      </c>
      <c r="L150" s="16" t="s">
        <v>81</v>
      </c>
      <c r="M150" s="55" t="s">
        <v>592</v>
      </c>
    </row>
    <row r="151" spans="1:13" s="31" customFormat="1" ht="41.4" x14ac:dyDescent="0.3">
      <c r="A151" s="15">
        <v>150</v>
      </c>
      <c r="B151" s="16" t="s">
        <v>930</v>
      </c>
      <c r="C151" s="16"/>
      <c r="D151" s="16" t="s">
        <v>449</v>
      </c>
      <c r="E151" s="16" t="s">
        <v>451</v>
      </c>
      <c r="F151" s="18" t="s">
        <v>283</v>
      </c>
      <c r="G151" s="18" t="s">
        <v>284</v>
      </c>
      <c r="H151" s="16"/>
      <c r="I151" s="16"/>
      <c r="J151" s="21">
        <v>8360000</v>
      </c>
      <c r="K151" s="16" t="s">
        <v>889</v>
      </c>
      <c r="L151" s="16" t="s">
        <v>81</v>
      </c>
      <c r="M151" s="55" t="s">
        <v>773</v>
      </c>
    </row>
    <row r="152" spans="1:13" s="31" customFormat="1" ht="41.4" x14ac:dyDescent="0.3">
      <c r="A152" s="15">
        <v>151</v>
      </c>
      <c r="B152" s="16" t="s">
        <v>930</v>
      </c>
      <c r="C152" s="16"/>
      <c r="D152" s="16" t="s">
        <v>449</v>
      </c>
      <c r="E152" s="16" t="s">
        <v>451</v>
      </c>
      <c r="F152" s="18" t="s">
        <v>75</v>
      </c>
      <c r="G152" s="18" t="s">
        <v>64</v>
      </c>
      <c r="H152" s="16"/>
      <c r="I152" s="16"/>
      <c r="J152" s="21"/>
      <c r="K152" s="16" t="s">
        <v>889</v>
      </c>
      <c r="L152" s="16" t="s">
        <v>43</v>
      </c>
      <c r="M152" s="55" t="s">
        <v>773</v>
      </c>
    </row>
    <row r="153" spans="1:13" s="31" customFormat="1" ht="41.4" x14ac:dyDescent="0.3">
      <c r="A153" s="15">
        <v>152</v>
      </c>
      <c r="B153" s="16" t="s">
        <v>930</v>
      </c>
      <c r="C153" s="16"/>
      <c r="D153" s="16" t="s">
        <v>449</v>
      </c>
      <c r="E153" s="16" t="s">
        <v>451</v>
      </c>
      <c r="F153" s="9" t="s">
        <v>106</v>
      </c>
      <c r="G153" s="16" t="s">
        <v>94</v>
      </c>
      <c r="H153" s="16"/>
      <c r="I153" s="16"/>
      <c r="J153" s="17">
        <v>910000</v>
      </c>
      <c r="K153" s="16" t="s">
        <v>889</v>
      </c>
      <c r="L153" s="16" t="s">
        <v>81</v>
      </c>
      <c r="M153" s="55" t="s">
        <v>540</v>
      </c>
    </row>
    <row r="154" spans="1:13" s="31" customFormat="1" ht="41.4" x14ac:dyDescent="0.3">
      <c r="A154" s="15">
        <v>153</v>
      </c>
      <c r="B154" s="16" t="s">
        <v>930</v>
      </c>
      <c r="C154" s="16"/>
      <c r="D154" s="16" t="s">
        <v>449</v>
      </c>
      <c r="E154" s="16" t="s">
        <v>451</v>
      </c>
      <c r="F154" s="18" t="s">
        <v>128</v>
      </c>
      <c r="G154" s="18" t="s">
        <v>68</v>
      </c>
      <c r="H154" s="16"/>
      <c r="I154" s="16"/>
      <c r="J154" s="21"/>
      <c r="K154" s="16" t="s">
        <v>889</v>
      </c>
      <c r="L154" s="16" t="s">
        <v>43</v>
      </c>
      <c r="M154" s="55" t="s">
        <v>540</v>
      </c>
    </row>
    <row r="155" spans="1:13" s="31" customFormat="1" ht="41.4" x14ac:dyDescent="0.3">
      <c r="A155" s="15">
        <v>154</v>
      </c>
      <c r="B155" s="16" t="s">
        <v>930</v>
      </c>
      <c r="C155" s="16"/>
      <c r="D155" s="16" t="s">
        <v>449</v>
      </c>
      <c r="E155" s="16" t="s">
        <v>451</v>
      </c>
      <c r="F155" s="18" t="s">
        <v>189</v>
      </c>
      <c r="G155" s="18" t="s">
        <v>47</v>
      </c>
      <c r="H155" s="16"/>
      <c r="I155" s="16"/>
      <c r="J155" s="21">
        <v>500000</v>
      </c>
      <c r="K155" s="16" t="s">
        <v>889</v>
      </c>
      <c r="L155" s="16" t="s">
        <v>81</v>
      </c>
      <c r="M155" s="55"/>
    </row>
    <row r="156" spans="1:13" ht="41.4" x14ac:dyDescent="0.3">
      <c r="A156" s="15">
        <v>155</v>
      </c>
      <c r="B156" s="16" t="s">
        <v>930</v>
      </c>
      <c r="C156" s="16"/>
      <c r="D156" s="16" t="s">
        <v>449</v>
      </c>
      <c r="E156" s="16" t="s">
        <v>451</v>
      </c>
      <c r="F156" s="18" t="s">
        <v>548</v>
      </c>
      <c r="G156" s="18" t="s">
        <v>135</v>
      </c>
      <c r="H156" s="16"/>
      <c r="I156" s="16"/>
      <c r="J156" s="21">
        <v>1600000</v>
      </c>
      <c r="K156" s="16" t="s">
        <v>889</v>
      </c>
      <c r="L156" s="16" t="s">
        <v>547</v>
      </c>
      <c r="M156" s="55"/>
    </row>
    <row r="157" spans="1:13" ht="41.4" x14ac:dyDescent="0.3">
      <c r="A157" s="15">
        <v>156</v>
      </c>
      <c r="B157" s="16" t="s">
        <v>930</v>
      </c>
      <c r="C157" s="16"/>
      <c r="D157" s="16" t="s">
        <v>449</v>
      </c>
      <c r="E157" s="16" t="s">
        <v>451</v>
      </c>
      <c r="F157" s="18" t="s">
        <v>142</v>
      </c>
      <c r="G157" s="18" t="s">
        <v>40</v>
      </c>
      <c r="H157" s="16"/>
      <c r="I157" s="16"/>
      <c r="J157" s="21">
        <v>798210</v>
      </c>
      <c r="K157" s="16" t="s">
        <v>889</v>
      </c>
      <c r="L157" s="16" t="s">
        <v>81</v>
      </c>
      <c r="M157" s="55"/>
    </row>
    <row r="158" spans="1:13" ht="55.2" x14ac:dyDescent="0.3">
      <c r="A158" s="15">
        <v>157</v>
      </c>
      <c r="B158" s="16" t="s">
        <v>930</v>
      </c>
      <c r="C158" s="16"/>
      <c r="D158" s="16" t="s">
        <v>449</v>
      </c>
      <c r="E158" s="16" t="s">
        <v>451</v>
      </c>
      <c r="F158" s="16" t="s">
        <v>415</v>
      </c>
      <c r="G158" s="18" t="s">
        <v>144</v>
      </c>
      <c r="H158" s="16"/>
      <c r="I158" s="16"/>
      <c r="J158" s="53" t="s">
        <v>584</v>
      </c>
      <c r="K158" s="18" t="s">
        <v>890</v>
      </c>
      <c r="L158" s="18" t="s">
        <v>963</v>
      </c>
      <c r="M158" s="55"/>
    </row>
    <row r="159" spans="1:13" ht="41.4" x14ac:dyDescent="0.3">
      <c r="A159" s="15">
        <v>158</v>
      </c>
      <c r="B159" s="16" t="s">
        <v>930</v>
      </c>
      <c r="C159" s="16"/>
      <c r="D159" s="16" t="s">
        <v>449</v>
      </c>
      <c r="E159" s="16" t="s">
        <v>451</v>
      </c>
      <c r="F159" s="18" t="s">
        <v>148</v>
      </c>
      <c r="G159" s="18" t="s">
        <v>149</v>
      </c>
      <c r="H159" s="16"/>
      <c r="I159" s="16"/>
      <c r="J159" s="21">
        <v>250117</v>
      </c>
      <c r="K159" s="16" t="s">
        <v>889</v>
      </c>
      <c r="L159" s="16" t="s">
        <v>81</v>
      </c>
      <c r="M159" s="55"/>
    </row>
    <row r="160" spans="1:13" ht="41.4" x14ac:dyDescent="0.3">
      <c r="A160" s="15">
        <v>159</v>
      </c>
      <c r="B160" s="16" t="s">
        <v>930</v>
      </c>
      <c r="C160" s="16"/>
      <c r="D160" s="16" t="s">
        <v>449</v>
      </c>
      <c r="E160" s="16" t="s">
        <v>451</v>
      </c>
      <c r="F160" s="18" t="s">
        <v>195</v>
      </c>
      <c r="G160" s="18" t="s">
        <v>68</v>
      </c>
      <c r="H160" s="16"/>
      <c r="I160" s="16"/>
      <c r="J160" s="21">
        <v>350000</v>
      </c>
      <c r="K160" s="16" t="s">
        <v>889</v>
      </c>
      <c r="L160" s="16" t="s">
        <v>81</v>
      </c>
      <c r="M160" s="55"/>
    </row>
    <row r="161" spans="1:13" ht="41.4" x14ac:dyDescent="0.3">
      <c r="A161" s="15">
        <v>160</v>
      </c>
      <c r="B161" s="16" t="s">
        <v>930</v>
      </c>
      <c r="C161" s="16"/>
      <c r="D161" s="16" t="s">
        <v>449</v>
      </c>
      <c r="E161" s="16" t="s">
        <v>451</v>
      </c>
      <c r="F161" s="18" t="s">
        <v>208</v>
      </c>
      <c r="G161" s="18" t="s">
        <v>30</v>
      </c>
      <c r="H161" s="16"/>
      <c r="I161" s="16"/>
      <c r="J161" s="21">
        <v>1000000</v>
      </c>
      <c r="K161" s="16" t="s">
        <v>889</v>
      </c>
      <c r="L161" s="16" t="s">
        <v>81</v>
      </c>
      <c r="M161" s="55"/>
    </row>
    <row r="162" spans="1:13" s="32" customFormat="1" ht="41.4" x14ac:dyDescent="0.3">
      <c r="A162" s="15">
        <v>161</v>
      </c>
      <c r="B162" s="16" t="s">
        <v>930</v>
      </c>
      <c r="C162" s="16"/>
      <c r="D162" s="16" t="s">
        <v>449</v>
      </c>
      <c r="E162" s="16" t="s">
        <v>451</v>
      </c>
      <c r="F162" s="18" t="s">
        <v>230</v>
      </c>
      <c r="G162" s="18" t="s">
        <v>229</v>
      </c>
      <c r="H162" s="16"/>
      <c r="I162" s="16"/>
      <c r="J162" s="21">
        <v>500000</v>
      </c>
      <c r="K162" s="16" t="s">
        <v>889</v>
      </c>
      <c r="L162" s="16" t="s">
        <v>81</v>
      </c>
      <c r="M162" s="55" t="s">
        <v>557</v>
      </c>
    </row>
    <row r="163" spans="1:13" s="32" customFormat="1" ht="41.4" x14ac:dyDescent="0.3">
      <c r="A163" s="15">
        <v>162</v>
      </c>
      <c r="B163" s="16" t="s">
        <v>930</v>
      </c>
      <c r="C163" s="16"/>
      <c r="D163" s="16" t="s">
        <v>449</v>
      </c>
      <c r="E163" s="16" t="s">
        <v>451</v>
      </c>
      <c r="F163" s="18" t="s">
        <v>272</v>
      </c>
      <c r="G163" s="18" t="s">
        <v>273</v>
      </c>
      <c r="H163" s="16"/>
      <c r="I163" s="16"/>
      <c r="J163" s="21">
        <v>950701</v>
      </c>
      <c r="K163" s="16" t="s">
        <v>889</v>
      </c>
      <c r="L163" s="16" t="s">
        <v>81</v>
      </c>
      <c r="M163" s="55" t="s">
        <v>562</v>
      </c>
    </row>
    <row r="164" spans="1:13" s="32" customFormat="1" ht="41.4" x14ac:dyDescent="0.3">
      <c r="A164" s="15">
        <v>163</v>
      </c>
      <c r="B164" s="16" t="s">
        <v>930</v>
      </c>
      <c r="C164" s="16"/>
      <c r="D164" s="16" t="s">
        <v>449</v>
      </c>
      <c r="E164" s="16" t="s">
        <v>451</v>
      </c>
      <c r="F164" s="18" t="s">
        <v>280</v>
      </c>
      <c r="G164" s="18" t="s">
        <v>64</v>
      </c>
      <c r="H164" s="16"/>
      <c r="I164" s="16"/>
      <c r="J164" s="21">
        <v>600000</v>
      </c>
      <c r="K164" s="16" t="s">
        <v>889</v>
      </c>
      <c r="L164" s="16" t="s">
        <v>81</v>
      </c>
      <c r="M164" s="55" t="s">
        <v>592</v>
      </c>
    </row>
    <row r="165" spans="1:13" s="32" customFormat="1" ht="41.4" x14ac:dyDescent="0.3">
      <c r="A165" s="15">
        <v>164</v>
      </c>
      <c r="B165" s="16" t="s">
        <v>930</v>
      </c>
      <c r="C165" s="16"/>
      <c r="D165" s="16" t="s">
        <v>449</v>
      </c>
      <c r="E165" s="16" t="s">
        <v>451</v>
      </c>
      <c r="F165" s="18" t="s">
        <v>285</v>
      </c>
      <c r="G165" s="18" t="s">
        <v>284</v>
      </c>
      <c r="H165" s="16"/>
      <c r="I165" s="16"/>
      <c r="J165" s="21">
        <v>440000</v>
      </c>
      <c r="K165" s="16" t="s">
        <v>889</v>
      </c>
      <c r="L165" s="16" t="s">
        <v>81</v>
      </c>
      <c r="M165" s="55" t="s">
        <v>540</v>
      </c>
    </row>
    <row r="166" spans="1:13" s="63" customFormat="1" ht="41.4" x14ac:dyDescent="0.3">
      <c r="A166" s="15">
        <v>165</v>
      </c>
      <c r="B166" s="16" t="s">
        <v>930</v>
      </c>
      <c r="C166" s="16"/>
      <c r="D166" s="16" t="s">
        <v>449</v>
      </c>
      <c r="E166" s="16" t="s">
        <v>451</v>
      </c>
      <c r="F166" s="18" t="s">
        <v>77</v>
      </c>
      <c r="G166" s="18" t="s">
        <v>68</v>
      </c>
      <c r="H166" s="16"/>
      <c r="I166" s="16"/>
      <c r="J166" s="21"/>
      <c r="K166" s="16" t="s">
        <v>890</v>
      </c>
      <c r="L166" s="16" t="s">
        <v>43</v>
      </c>
      <c r="M166" s="55" t="s">
        <v>557</v>
      </c>
    </row>
    <row r="167" spans="1:13" s="56" customFormat="1" ht="41.4" x14ac:dyDescent="0.3">
      <c r="A167" s="15">
        <v>166</v>
      </c>
      <c r="B167" s="16" t="s">
        <v>930</v>
      </c>
      <c r="C167" s="16"/>
      <c r="D167" s="16" t="s">
        <v>449</v>
      </c>
      <c r="E167" s="16" t="s">
        <v>451</v>
      </c>
      <c r="F167" s="9" t="s">
        <v>95</v>
      </c>
      <c r="G167" s="9" t="s">
        <v>96</v>
      </c>
      <c r="H167" s="16"/>
      <c r="I167" s="16"/>
      <c r="J167" s="21">
        <v>447000</v>
      </c>
      <c r="K167" s="16" t="s">
        <v>889</v>
      </c>
      <c r="L167" s="16" t="s">
        <v>81</v>
      </c>
      <c r="M167" s="55" t="s">
        <v>592</v>
      </c>
    </row>
    <row r="168" spans="1:13" s="56" customFormat="1" ht="41.4" x14ac:dyDescent="0.3">
      <c r="A168" s="15">
        <v>167</v>
      </c>
      <c r="B168" s="16" t="s">
        <v>930</v>
      </c>
      <c r="C168" s="16"/>
      <c r="D168" s="16" t="s">
        <v>449</v>
      </c>
      <c r="E168" s="16" t="s">
        <v>451</v>
      </c>
      <c r="F168" s="9" t="s">
        <v>242</v>
      </c>
      <c r="G168" s="9" t="s">
        <v>244</v>
      </c>
      <c r="H168" s="16"/>
      <c r="I168" s="16"/>
      <c r="J168" s="21">
        <v>7000000</v>
      </c>
      <c r="K168" s="16" t="s">
        <v>890</v>
      </c>
      <c r="L168" s="16" t="s">
        <v>81</v>
      </c>
      <c r="M168" s="55" t="s">
        <v>592</v>
      </c>
    </row>
    <row r="169" spans="1:13" s="56" customFormat="1" ht="41.4" x14ac:dyDescent="0.3">
      <c r="A169" s="15">
        <v>168</v>
      </c>
      <c r="B169" s="55" t="s">
        <v>930</v>
      </c>
      <c r="C169" s="55"/>
      <c r="D169" s="55" t="s">
        <v>449</v>
      </c>
      <c r="E169" s="55" t="s">
        <v>451</v>
      </c>
      <c r="F169" s="37" t="s">
        <v>243</v>
      </c>
      <c r="G169" s="37" t="s">
        <v>244</v>
      </c>
      <c r="H169" s="46"/>
      <c r="I169" s="46"/>
      <c r="J169" s="61">
        <v>6636945</v>
      </c>
      <c r="K169" s="55" t="s">
        <v>889</v>
      </c>
      <c r="L169" s="55" t="s">
        <v>81</v>
      </c>
      <c r="M169" s="55" t="s">
        <v>592</v>
      </c>
    </row>
    <row r="170" spans="1:13" s="56" customFormat="1" ht="41.4" x14ac:dyDescent="0.3">
      <c r="A170" s="15">
        <v>169</v>
      </c>
      <c r="B170" s="55" t="s">
        <v>930</v>
      </c>
      <c r="C170" s="55"/>
      <c r="D170" s="55" t="s">
        <v>449</v>
      </c>
      <c r="E170" s="55" t="s">
        <v>451</v>
      </c>
      <c r="F170" s="37" t="s">
        <v>621</v>
      </c>
      <c r="G170" s="37" t="s">
        <v>244</v>
      </c>
      <c r="H170" s="48"/>
      <c r="I170" s="48"/>
      <c r="J170" s="61" t="s">
        <v>622</v>
      </c>
      <c r="K170" s="55" t="s">
        <v>889</v>
      </c>
      <c r="L170" s="55" t="s">
        <v>538</v>
      </c>
      <c r="M170" s="55" t="s">
        <v>592</v>
      </c>
    </row>
    <row r="171" spans="1:13" s="56" customFormat="1" ht="41.4" x14ac:dyDescent="0.3">
      <c r="A171" s="15">
        <v>170</v>
      </c>
      <c r="B171" s="16" t="s">
        <v>930</v>
      </c>
      <c r="C171" s="16"/>
      <c r="D171" s="16" t="s">
        <v>449</v>
      </c>
      <c r="E171" s="16" t="s">
        <v>451</v>
      </c>
      <c r="F171" s="9" t="s">
        <v>266</v>
      </c>
      <c r="G171" s="9" t="s">
        <v>267</v>
      </c>
      <c r="H171" s="16"/>
      <c r="I171" s="16"/>
      <c r="J171" s="21">
        <v>5039118</v>
      </c>
      <c r="K171" s="16" t="s">
        <v>889</v>
      </c>
      <c r="L171" s="16" t="s">
        <v>81</v>
      </c>
      <c r="M171" s="55" t="s">
        <v>592</v>
      </c>
    </row>
    <row r="172" spans="1:13" s="56" customFormat="1" ht="41.4" x14ac:dyDescent="0.3">
      <c r="A172" s="15">
        <v>171</v>
      </c>
      <c r="B172" s="16" t="s">
        <v>930</v>
      </c>
      <c r="C172" s="16"/>
      <c r="D172" s="58" t="s">
        <v>449</v>
      </c>
      <c r="E172" s="18" t="s">
        <v>451</v>
      </c>
      <c r="F172" s="9" t="s">
        <v>107</v>
      </c>
      <c r="G172" s="9" t="s">
        <v>96</v>
      </c>
      <c r="H172" s="16"/>
      <c r="I172" s="16"/>
      <c r="J172" s="21">
        <v>900000</v>
      </c>
      <c r="K172" s="16" t="s">
        <v>898</v>
      </c>
      <c r="L172" s="16" t="s">
        <v>81</v>
      </c>
      <c r="M172" s="55" t="s">
        <v>592</v>
      </c>
    </row>
    <row r="173" spans="1:13" ht="41.4" x14ac:dyDescent="0.3">
      <c r="A173" s="15">
        <v>172</v>
      </c>
      <c r="B173" s="16" t="s">
        <v>930</v>
      </c>
      <c r="C173" s="16"/>
      <c r="D173" s="58" t="s">
        <v>449</v>
      </c>
      <c r="E173" s="18" t="s">
        <v>451</v>
      </c>
      <c r="F173" s="9" t="s">
        <v>190</v>
      </c>
      <c r="G173" s="9" t="s">
        <v>47</v>
      </c>
      <c r="H173" s="16"/>
      <c r="I173" s="16"/>
      <c r="J173" s="21">
        <v>400000</v>
      </c>
      <c r="K173" s="16" t="s">
        <v>898</v>
      </c>
      <c r="L173" s="16" t="s">
        <v>81</v>
      </c>
      <c r="M173" s="55"/>
    </row>
    <row r="174" spans="1:13" ht="41.4" x14ac:dyDescent="0.3">
      <c r="A174" s="15">
        <v>173</v>
      </c>
      <c r="B174" s="16" t="s">
        <v>930</v>
      </c>
      <c r="C174" s="16"/>
      <c r="D174" s="58" t="s">
        <v>449</v>
      </c>
      <c r="E174" s="18" t="s">
        <v>451</v>
      </c>
      <c r="F174" s="9" t="s">
        <v>220</v>
      </c>
      <c r="G174" s="9" t="s">
        <v>218</v>
      </c>
      <c r="H174" s="16"/>
      <c r="I174" s="16"/>
      <c r="J174" s="21">
        <v>1490738</v>
      </c>
      <c r="K174" s="16" t="s">
        <v>898</v>
      </c>
      <c r="L174" s="16" t="s">
        <v>81</v>
      </c>
      <c r="M174" s="55"/>
    </row>
    <row r="175" spans="1:13" ht="41.4" x14ac:dyDescent="0.3">
      <c r="A175" s="15">
        <v>174</v>
      </c>
      <c r="B175" s="16" t="s">
        <v>930</v>
      </c>
      <c r="C175" s="16"/>
      <c r="D175" s="16" t="s">
        <v>449</v>
      </c>
      <c r="E175" s="16" t="s">
        <v>451</v>
      </c>
      <c r="F175" s="9" t="s">
        <v>198</v>
      </c>
      <c r="G175" s="9" t="s">
        <v>197</v>
      </c>
      <c r="H175" s="16"/>
      <c r="I175" s="16"/>
      <c r="J175" s="21">
        <v>2000000</v>
      </c>
      <c r="K175" s="16" t="s">
        <v>889</v>
      </c>
      <c r="L175" s="16" t="s">
        <v>81</v>
      </c>
      <c r="M175" s="55"/>
    </row>
    <row r="176" spans="1:13" ht="41.4" x14ac:dyDescent="0.3">
      <c r="A176" s="15">
        <v>175</v>
      </c>
      <c r="B176" s="16" t="s">
        <v>930</v>
      </c>
      <c r="C176" s="16"/>
      <c r="D176" s="16" t="s">
        <v>449</v>
      </c>
      <c r="E176" s="16" t="s">
        <v>451</v>
      </c>
      <c r="F176" s="9" t="s">
        <v>539</v>
      </c>
      <c r="G176" s="9" t="s">
        <v>537</v>
      </c>
      <c r="H176" s="16"/>
      <c r="I176" s="16"/>
      <c r="J176" s="21"/>
      <c r="K176" s="16" t="s">
        <v>890</v>
      </c>
      <c r="L176" s="26" t="s">
        <v>538</v>
      </c>
      <c r="M176" s="55"/>
    </row>
    <row r="177" spans="1:13" ht="41.4" x14ac:dyDescent="0.3">
      <c r="A177" s="15">
        <v>176</v>
      </c>
      <c r="B177" s="16" t="s">
        <v>930</v>
      </c>
      <c r="C177" s="16"/>
      <c r="D177" s="16" t="s">
        <v>449</v>
      </c>
      <c r="E177" s="16" t="s">
        <v>451</v>
      </c>
      <c r="F177" s="9" t="s">
        <v>219</v>
      </c>
      <c r="G177" s="9" t="s">
        <v>218</v>
      </c>
      <c r="H177" s="16"/>
      <c r="I177" s="16"/>
      <c r="J177" s="72">
        <v>6750000</v>
      </c>
      <c r="K177" s="16" t="s">
        <v>889</v>
      </c>
      <c r="L177" s="26" t="s">
        <v>81</v>
      </c>
      <c r="M177" s="55"/>
    </row>
    <row r="178" spans="1:13" ht="41.4" x14ac:dyDescent="0.3">
      <c r="A178" s="15">
        <v>177</v>
      </c>
      <c r="B178" s="16" t="s">
        <v>930</v>
      </c>
      <c r="C178" s="16"/>
      <c r="D178" s="18" t="s">
        <v>449</v>
      </c>
      <c r="E178" s="64" t="s">
        <v>451</v>
      </c>
      <c r="F178" s="9" t="s">
        <v>563</v>
      </c>
      <c r="G178" s="9" t="s">
        <v>93</v>
      </c>
      <c r="H178" s="18"/>
      <c r="I178" s="18"/>
      <c r="J178" s="68" t="s">
        <v>564</v>
      </c>
      <c r="K178" s="16" t="s">
        <v>890</v>
      </c>
      <c r="L178" s="64" t="s">
        <v>538</v>
      </c>
      <c r="M178" s="55"/>
    </row>
    <row r="179" spans="1:13" ht="41.4" x14ac:dyDescent="0.3">
      <c r="A179" s="15">
        <v>178</v>
      </c>
      <c r="B179" s="16" t="s">
        <v>930</v>
      </c>
      <c r="C179" s="16"/>
      <c r="D179" s="18" t="s">
        <v>449</v>
      </c>
      <c r="E179" s="64" t="s">
        <v>451</v>
      </c>
      <c r="F179" s="9" t="s">
        <v>567</v>
      </c>
      <c r="G179" s="9" t="s">
        <v>93</v>
      </c>
      <c r="H179" s="18"/>
      <c r="I179" s="18"/>
      <c r="J179" s="68" t="s">
        <v>569</v>
      </c>
      <c r="K179" s="54" t="s">
        <v>890</v>
      </c>
      <c r="L179" s="64" t="s">
        <v>538</v>
      </c>
      <c r="M179" s="55"/>
    </row>
    <row r="180" spans="1:13" ht="41.4" x14ac:dyDescent="0.3">
      <c r="A180" s="15">
        <v>179</v>
      </c>
      <c r="B180" s="16" t="s">
        <v>930</v>
      </c>
      <c r="C180" s="16"/>
      <c r="D180" s="18" t="s">
        <v>449</v>
      </c>
      <c r="E180" s="64" t="s">
        <v>451</v>
      </c>
      <c r="F180" s="9" t="s">
        <v>568</v>
      </c>
      <c r="G180" s="9" t="s">
        <v>93</v>
      </c>
      <c r="H180" s="18"/>
      <c r="I180" s="18"/>
      <c r="J180" s="71" t="s">
        <v>559</v>
      </c>
      <c r="K180" s="27" t="s">
        <v>890</v>
      </c>
      <c r="L180" s="18" t="s">
        <v>538</v>
      </c>
      <c r="M180" s="55"/>
    </row>
    <row r="181" spans="1:13" ht="41.4" x14ac:dyDescent="0.3">
      <c r="A181" s="15">
        <v>180</v>
      </c>
      <c r="B181" s="16" t="s">
        <v>930</v>
      </c>
      <c r="C181" s="16"/>
      <c r="D181" s="18" t="s">
        <v>449</v>
      </c>
      <c r="E181" s="64" t="s">
        <v>451</v>
      </c>
      <c r="F181" s="9" t="s">
        <v>571</v>
      </c>
      <c r="G181" s="9" t="s">
        <v>93</v>
      </c>
      <c r="H181" s="18"/>
      <c r="I181" s="18"/>
      <c r="J181" s="70" t="s">
        <v>570</v>
      </c>
      <c r="K181" s="64" t="s">
        <v>889</v>
      </c>
      <c r="L181" s="27" t="s">
        <v>538</v>
      </c>
      <c r="M181" s="55" t="s">
        <v>543</v>
      </c>
    </row>
    <row r="182" spans="1:13" s="31" customFormat="1" ht="41.4" x14ac:dyDescent="0.3">
      <c r="A182" s="15">
        <v>181</v>
      </c>
      <c r="B182" s="16" t="s">
        <v>930</v>
      </c>
      <c r="C182" s="16"/>
      <c r="D182" s="18" t="s">
        <v>449</v>
      </c>
      <c r="E182" s="64" t="s">
        <v>451</v>
      </c>
      <c r="F182" s="9" t="s">
        <v>595</v>
      </c>
      <c r="G182" s="9" t="s">
        <v>144</v>
      </c>
      <c r="H182" s="18"/>
      <c r="I182" s="18"/>
      <c r="J182" s="69" t="s">
        <v>582</v>
      </c>
      <c r="K182" s="65" t="s">
        <v>889</v>
      </c>
      <c r="L182" s="18" t="s">
        <v>538</v>
      </c>
      <c r="M182" s="55" t="s">
        <v>592</v>
      </c>
    </row>
    <row r="183" spans="1:13" s="31" customFormat="1" ht="41.4" x14ac:dyDescent="0.3">
      <c r="A183" s="15">
        <v>182</v>
      </c>
      <c r="B183" s="16" t="s">
        <v>930</v>
      </c>
      <c r="C183" s="16"/>
      <c r="D183" s="18" t="s">
        <v>449</v>
      </c>
      <c r="E183" s="64" t="s">
        <v>451</v>
      </c>
      <c r="F183" s="9" t="s">
        <v>599</v>
      </c>
      <c r="G183" s="9" t="s">
        <v>171</v>
      </c>
      <c r="H183" s="18"/>
      <c r="I183" s="18"/>
      <c r="J183" s="70"/>
      <c r="K183" s="64" t="s">
        <v>889</v>
      </c>
      <c r="L183" s="18" t="s">
        <v>538</v>
      </c>
      <c r="M183" s="55" t="s">
        <v>592</v>
      </c>
    </row>
    <row r="184" spans="1:13" s="31" customFormat="1" ht="41.4" x14ac:dyDescent="0.3">
      <c r="A184" s="15">
        <v>183</v>
      </c>
      <c r="B184" s="16" t="s">
        <v>930</v>
      </c>
      <c r="C184" s="16"/>
      <c r="D184" s="18" t="s">
        <v>449</v>
      </c>
      <c r="E184" s="64" t="s">
        <v>451</v>
      </c>
      <c r="F184" s="9" t="s">
        <v>600</v>
      </c>
      <c r="G184" s="9" t="s">
        <v>171</v>
      </c>
      <c r="H184" s="18"/>
      <c r="I184" s="18"/>
      <c r="J184" s="69"/>
      <c r="K184" s="65" t="s">
        <v>889</v>
      </c>
      <c r="L184" s="18" t="s">
        <v>538</v>
      </c>
      <c r="M184" s="55" t="s">
        <v>592</v>
      </c>
    </row>
    <row r="185" spans="1:13" s="31" customFormat="1" ht="41.4" x14ac:dyDescent="0.3">
      <c r="A185" s="15">
        <v>184</v>
      </c>
      <c r="B185" s="16" t="s">
        <v>930</v>
      </c>
      <c r="C185" s="16"/>
      <c r="D185" s="18" t="s">
        <v>449</v>
      </c>
      <c r="E185" s="64" t="s">
        <v>451</v>
      </c>
      <c r="F185" s="9" t="s">
        <v>601</v>
      </c>
      <c r="G185" s="9" t="s">
        <v>171</v>
      </c>
      <c r="H185" s="18"/>
      <c r="I185" s="18"/>
      <c r="J185" s="69"/>
      <c r="K185" s="65" t="s">
        <v>889</v>
      </c>
      <c r="L185" s="18" t="s">
        <v>538</v>
      </c>
      <c r="M185" s="55" t="s">
        <v>592</v>
      </c>
    </row>
    <row r="186" spans="1:13" s="32" customFormat="1" ht="41.4" x14ac:dyDescent="0.3">
      <c r="A186" s="15">
        <v>185</v>
      </c>
      <c r="B186" s="16" t="s">
        <v>930</v>
      </c>
      <c r="C186" s="16"/>
      <c r="D186" s="18" t="s">
        <v>449</v>
      </c>
      <c r="E186" s="64" t="s">
        <v>451</v>
      </c>
      <c r="F186" s="9" t="s">
        <v>602</v>
      </c>
      <c r="G186" s="9" t="s">
        <v>171</v>
      </c>
      <c r="H186" s="18"/>
      <c r="I186" s="18"/>
      <c r="J186" s="69"/>
      <c r="K186" s="65" t="s">
        <v>889</v>
      </c>
      <c r="L186" s="18" t="s">
        <v>538</v>
      </c>
      <c r="M186" s="55" t="s">
        <v>617</v>
      </c>
    </row>
    <row r="187" spans="1:13" s="31" customFormat="1" ht="41.4" x14ac:dyDescent="0.3">
      <c r="A187" s="15">
        <v>186</v>
      </c>
      <c r="B187" s="16" t="s">
        <v>930</v>
      </c>
      <c r="C187" s="16"/>
      <c r="D187" s="18" t="s">
        <v>449</v>
      </c>
      <c r="E187" s="64" t="s">
        <v>451</v>
      </c>
      <c r="F187" s="9" t="s">
        <v>606</v>
      </c>
      <c r="G187" s="9" t="s">
        <v>171</v>
      </c>
      <c r="H187" s="18"/>
      <c r="I187" s="18"/>
      <c r="J187" s="69"/>
      <c r="K187" s="65" t="s">
        <v>889</v>
      </c>
      <c r="L187" s="18" t="s">
        <v>538</v>
      </c>
      <c r="M187" s="55" t="s">
        <v>592</v>
      </c>
    </row>
    <row r="188" spans="1:13" s="31" customFormat="1" ht="41.4" x14ac:dyDescent="0.3">
      <c r="A188" s="15">
        <v>187</v>
      </c>
      <c r="B188" s="16" t="s">
        <v>930</v>
      </c>
      <c r="C188" s="16"/>
      <c r="D188" s="18" t="s">
        <v>449</v>
      </c>
      <c r="E188" s="64" t="s">
        <v>451</v>
      </c>
      <c r="F188" s="9" t="s">
        <v>618</v>
      </c>
      <c r="G188" s="9" t="s">
        <v>38</v>
      </c>
      <c r="H188" s="18"/>
      <c r="I188" s="18"/>
      <c r="J188" s="69"/>
      <c r="K188" s="65" t="s">
        <v>890</v>
      </c>
      <c r="L188" s="18" t="s">
        <v>538</v>
      </c>
      <c r="M188" s="55"/>
    </row>
    <row r="189" spans="1:13" s="31" customFormat="1" ht="41.4" x14ac:dyDescent="0.3">
      <c r="A189" s="15">
        <v>188</v>
      </c>
      <c r="B189" s="16" t="s">
        <v>930</v>
      </c>
      <c r="C189" s="16"/>
      <c r="D189" s="18" t="s">
        <v>449</v>
      </c>
      <c r="E189" s="64" t="s">
        <v>451</v>
      </c>
      <c r="F189" s="9" t="s">
        <v>634</v>
      </c>
      <c r="G189" s="9" t="s">
        <v>267</v>
      </c>
      <c r="H189" s="18"/>
      <c r="I189" s="18"/>
      <c r="J189" s="69">
        <v>4343818.4000000004</v>
      </c>
      <c r="K189" s="16" t="s">
        <v>890</v>
      </c>
      <c r="L189" s="18" t="s">
        <v>538</v>
      </c>
      <c r="M189" s="55" t="s">
        <v>592</v>
      </c>
    </row>
    <row r="190" spans="1:13" s="31" customFormat="1" ht="41.4" x14ac:dyDescent="0.3">
      <c r="A190" s="15">
        <v>189</v>
      </c>
      <c r="B190" s="16" t="s">
        <v>930</v>
      </c>
      <c r="C190" s="16"/>
      <c r="D190" s="18" t="s">
        <v>449</v>
      </c>
      <c r="E190" s="64" t="s">
        <v>451</v>
      </c>
      <c r="F190" s="9" t="s">
        <v>636</v>
      </c>
      <c r="G190" s="9" t="s">
        <v>282</v>
      </c>
      <c r="H190" s="18"/>
      <c r="I190" s="18"/>
      <c r="J190" s="69"/>
      <c r="K190" s="16" t="s">
        <v>890</v>
      </c>
      <c r="L190" s="18" t="s">
        <v>538</v>
      </c>
      <c r="M190" s="55" t="s">
        <v>592</v>
      </c>
    </row>
    <row r="191" spans="1:13" s="31" customFormat="1" ht="41.4" x14ac:dyDescent="0.3">
      <c r="A191" s="15">
        <v>190</v>
      </c>
      <c r="B191" s="16" t="s">
        <v>930</v>
      </c>
      <c r="C191" s="16"/>
      <c r="D191" s="18" t="s">
        <v>449</v>
      </c>
      <c r="E191" s="64" t="s">
        <v>451</v>
      </c>
      <c r="F191" s="9" t="s">
        <v>657</v>
      </c>
      <c r="G191" s="9" t="s">
        <v>288</v>
      </c>
      <c r="H191" s="18"/>
      <c r="I191" s="18"/>
      <c r="J191" s="69" t="s">
        <v>658</v>
      </c>
      <c r="K191" s="65" t="s">
        <v>889</v>
      </c>
      <c r="L191" s="18" t="s">
        <v>538</v>
      </c>
      <c r="M191" s="55" t="s">
        <v>543</v>
      </c>
    </row>
    <row r="192" spans="1:13" s="31" customFormat="1" ht="41.4" x14ac:dyDescent="0.3">
      <c r="A192" s="15">
        <v>191</v>
      </c>
      <c r="B192" s="16" t="s">
        <v>930</v>
      </c>
      <c r="C192" s="16"/>
      <c r="D192" s="18" t="s">
        <v>449</v>
      </c>
      <c r="E192" s="64" t="s">
        <v>451</v>
      </c>
      <c r="F192" s="9" t="s">
        <v>664</v>
      </c>
      <c r="G192" s="9" t="s">
        <v>26</v>
      </c>
      <c r="H192" s="18"/>
      <c r="I192" s="18"/>
      <c r="J192" s="69"/>
      <c r="K192" s="65" t="s">
        <v>890</v>
      </c>
      <c r="L192" s="18" t="s">
        <v>538</v>
      </c>
      <c r="M192" s="55" t="s">
        <v>592</v>
      </c>
    </row>
    <row r="193" spans="1:13" s="31" customFormat="1" ht="41.4" x14ac:dyDescent="0.3">
      <c r="A193" s="15">
        <v>192</v>
      </c>
      <c r="B193" s="16" t="s">
        <v>930</v>
      </c>
      <c r="C193" s="16"/>
      <c r="D193" s="18" t="s">
        <v>449</v>
      </c>
      <c r="E193" s="64" t="s">
        <v>451</v>
      </c>
      <c r="F193" s="9" t="s">
        <v>670</v>
      </c>
      <c r="G193" s="9" t="s">
        <v>254</v>
      </c>
      <c r="H193" s="18"/>
      <c r="I193" s="18"/>
      <c r="J193" s="69"/>
      <c r="K193" s="65" t="s">
        <v>889</v>
      </c>
      <c r="L193" s="18" t="s">
        <v>538</v>
      </c>
      <c r="M193" s="55" t="s">
        <v>592</v>
      </c>
    </row>
    <row r="194" spans="1:13" s="31" customFormat="1" ht="55.2" x14ac:dyDescent="0.3">
      <c r="A194" s="15">
        <v>193</v>
      </c>
      <c r="B194" s="16" t="s">
        <v>930</v>
      </c>
      <c r="C194" s="16"/>
      <c r="D194" s="18" t="s">
        <v>449</v>
      </c>
      <c r="E194" s="64" t="s">
        <v>451</v>
      </c>
      <c r="F194" s="9" t="s">
        <v>671</v>
      </c>
      <c r="G194" s="9" t="s">
        <v>254</v>
      </c>
      <c r="H194" s="18"/>
      <c r="I194" s="18"/>
      <c r="J194" s="69"/>
      <c r="K194" s="65" t="s">
        <v>889</v>
      </c>
      <c r="L194" s="18" t="s">
        <v>538</v>
      </c>
      <c r="M194" s="55" t="s">
        <v>800</v>
      </c>
    </row>
    <row r="195" spans="1:13" s="32" customFormat="1" ht="41.4" x14ac:dyDescent="0.3">
      <c r="A195" s="15">
        <v>194</v>
      </c>
      <c r="B195" s="16" t="s">
        <v>930</v>
      </c>
      <c r="C195" s="16"/>
      <c r="D195" s="18" t="s">
        <v>449</v>
      </c>
      <c r="E195" s="18" t="s">
        <v>451</v>
      </c>
      <c r="F195" s="9" t="s">
        <v>683</v>
      </c>
      <c r="G195" s="9" t="s">
        <v>36</v>
      </c>
      <c r="H195" s="18"/>
      <c r="I195" s="18"/>
      <c r="J195" s="71"/>
      <c r="K195" s="27" t="s">
        <v>889</v>
      </c>
      <c r="L195" s="27" t="s">
        <v>538</v>
      </c>
      <c r="M195" s="55" t="s">
        <v>545</v>
      </c>
    </row>
    <row r="196" spans="1:13" ht="41.4" x14ac:dyDescent="0.3">
      <c r="A196" s="15">
        <v>195</v>
      </c>
      <c r="B196" s="16" t="s">
        <v>930</v>
      </c>
      <c r="C196" s="16"/>
      <c r="D196" s="18" t="s">
        <v>449</v>
      </c>
      <c r="E196" s="18" t="s">
        <v>451</v>
      </c>
      <c r="F196" s="9" t="s">
        <v>696</v>
      </c>
      <c r="G196" s="9" t="s">
        <v>293</v>
      </c>
      <c r="H196" s="18"/>
      <c r="I196" s="18"/>
      <c r="J196" s="53" t="s">
        <v>697</v>
      </c>
      <c r="K196" s="16" t="s">
        <v>890</v>
      </c>
      <c r="L196" s="18" t="s">
        <v>538</v>
      </c>
      <c r="M196" s="55"/>
    </row>
    <row r="197" spans="1:13" ht="41.4" x14ac:dyDescent="0.3">
      <c r="A197" s="15">
        <v>196</v>
      </c>
      <c r="B197" s="16" t="s">
        <v>930</v>
      </c>
      <c r="C197" s="16"/>
      <c r="D197" s="55" t="s">
        <v>449</v>
      </c>
      <c r="E197" s="55" t="s">
        <v>451</v>
      </c>
      <c r="F197" s="37" t="s">
        <v>698</v>
      </c>
      <c r="G197" s="37" t="s">
        <v>293</v>
      </c>
      <c r="H197" s="55"/>
      <c r="I197" s="55"/>
      <c r="J197" s="61"/>
      <c r="K197" s="18" t="s">
        <v>889</v>
      </c>
      <c r="L197" s="55" t="s">
        <v>538</v>
      </c>
      <c r="M197" s="55"/>
    </row>
    <row r="198" spans="1:13" ht="41.4" x14ac:dyDescent="0.3">
      <c r="A198" s="15">
        <v>197</v>
      </c>
      <c r="B198" s="16" t="s">
        <v>930</v>
      </c>
      <c r="C198" s="16"/>
      <c r="D198" s="58" t="s">
        <v>449</v>
      </c>
      <c r="E198" s="58" t="s">
        <v>451</v>
      </c>
      <c r="F198" s="57" t="s">
        <v>699</v>
      </c>
      <c r="G198" s="57" t="s">
        <v>293</v>
      </c>
      <c r="H198" s="58"/>
      <c r="I198" s="58"/>
      <c r="J198" s="59"/>
      <c r="K198" s="18" t="s">
        <v>898</v>
      </c>
      <c r="L198" s="58" t="s">
        <v>538</v>
      </c>
      <c r="M198" s="55"/>
    </row>
    <row r="199" spans="1:13" ht="41.4" x14ac:dyDescent="0.3">
      <c r="A199" s="15">
        <v>198</v>
      </c>
      <c r="B199" s="16" t="s">
        <v>930</v>
      </c>
      <c r="C199" s="16"/>
      <c r="D199" s="58" t="s">
        <v>449</v>
      </c>
      <c r="E199" s="58" t="s">
        <v>451</v>
      </c>
      <c r="F199" s="57" t="s">
        <v>709</v>
      </c>
      <c r="G199" s="57" t="s">
        <v>197</v>
      </c>
      <c r="H199" s="58"/>
      <c r="I199" s="58"/>
      <c r="J199" s="59" t="s">
        <v>710</v>
      </c>
      <c r="K199" s="18" t="s">
        <v>890</v>
      </c>
      <c r="L199" s="58" t="s">
        <v>538</v>
      </c>
      <c r="M199" s="55"/>
    </row>
    <row r="200" spans="1:13" ht="41.4" x14ac:dyDescent="0.3">
      <c r="A200" s="15">
        <v>199</v>
      </c>
      <c r="B200" s="16" t="s">
        <v>930</v>
      </c>
      <c r="C200" s="16"/>
      <c r="D200" s="58" t="s">
        <v>449</v>
      </c>
      <c r="E200" s="58" t="s">
        <v>451</v>
      </c>
      <c r="F200" s="57" t="s">
        <v>712</v>
      </c>
      <c r="G200" s="57" t="s">
        <v>197</v>
      </c>
      <c r="H200" s="58"/>
      <c r="I200" s="58"/>
      <c r="J200" s="59"/>
      <c r="K200" s="18" t="s">
        <v>890</v>
      </c>
      <c r="L200" s="58" t="s">
        <v>538</v>
      </c>
      <c r="M200" s="55"/>
    </row>
    <row r="201" spans="1:13" ht="41.4" x14ac:dyDescent="0.3">
      <c r="A201" s="15">
        <v>200</v>
      </c>
      <c r="B201" s="16" t="s">
        <v>930</v>
      </c>
      <c r="C201" s="16"/>
      <c r="D201" s="58" t="s">
        <v>449</v>
      </c>
      <c r="E201" s="58" t="s">
        <v>451</v>
      </c>
      <c r="F201" s="57" t="s">
        <v>714</v>
      </c>
      <c r="G201" s="57" t="s">
        <v>197</v>
      </c>
      <c r="H201" s="58"/>
      <c r="I201" s="58"/>
      <c r="J201" s="59"/>
      <c r="K201" s="18" t="s">
        <v>892</v>
      </c>
      <c r="L201" s="58" t="s">
        <v>538</v>
      </c>
      <c r="M201" s="55"/>
    </row>
    <row r="202" spans="1:13" ht="138" x14ac:dyDescent="0.3">
      <c r="A202" s="15">
        <v>201</v>
      </c>
      <c r="B202" s="16" t="s">
        <v>930</v>
      </c>
      <c r="C202" s="16"/>
      <c r="D202" s="58" t="s">
        <v>449</v>
      </c>
      <c r="E202" s="58" t="s">
        <v>451</v>
      </c>
      <c r="F202" s="57" t="s">
        <v>715</v>
      </c>
      <c r="G202" s="57" t="s">
        <v>197</v>
      </c>
      <c r="H202" s="58"/>
      <c r="I202" s="58"/>
      <c r="J202" s="59"/>
      <c r="K202" s="18" t="s">
        <v>899</v>
      </c>
      <c r="L202" s="58" t="s">
        <v>538</v>
      </c>
      <c r="M202" s="55"/>
    </row>
    <row r="203" spans="1:13" ht="41.4" x14ac:dyDescent="0.3">
      <c r="A203" s="15">
        <v>202</v>
      </c>
      <c r="B203" s="16" t="s">
        <v>930</v>
      </c>
      <c r="C203" s="16"/>
      <c r="D203" s="58" t="s">
        <v>449</v>
      </c>
      <c r="E203" s="58" t="s">
        <v>451</v>
      </c>
      <c r="F203" s="37" t="s">
        <v>759</v>
      </c>
      <c r="G203" s="57" t="s">
        <v>30</v>
      </c>
      <c r="H203" s="58"/>
      <c r="I203" s="58"/>
      <c r="J203" s="59"/>
      <c r="K203" s="18" t="s">
        <v>890</v>
      </c>
      <c r="L203" s="58" t="s">
        <v>538</v>
      </c>
      <c r="M203" s="55"/>
    </row>
    <row r="204" spans="1:13" ht="41.4" x14ac:dyDescent="0.3">
      <c r="A204" s="15">
        <v>203</v>
      </c>
      <c r="B204" s="16" t="s">
        <v>930</v>
      </c>
      <c r="C204" s="16"/>
      <c r="D204" s="58" t="s">
        <v>449</v>
      </c>
      <c r="E204" s="58" t="s">
        <v>451</v>
      </c>
      <c r="F204" s="37" t="s">
        <v>769</v>
      </c>
      <c r="G204" s="57" t="s">
        <v>30</v>
      </c>
      <c r="H204" s="58"/>
      <c r="I204" s="58"/>
      <c r="J204" s="59"/>
      <c r="K204" s="18" t="s">
        <v>890</v>
      </c>
      <c r="L204" s="58" t="s">
        <v>538</v>
      </c>
      <c r="M204" s="55"/>
    </row>
    <row r="205" spans="1:13" ht="69" x14ac:dyDescent="0.3">
      <c r="A205" s="15">
        <v>204</v>
      </c>
      <c r="B205" s="16" t="s">
        <v>930</v>
      </c>
      <c r="C205" s="16"/>
      <c r="D205" s="58" t="s">
        <v>449</v>
      </c>
      <c r="E205" s="58" t="s">
        <v>451</v>
      </c>
      <c r="F205" s="57" t="s">
        <v>770</v>
      </c>
      <c r="G205" s="57" t="s">
        <v>771</v>
      </c>
      <c r="H205" s="58"/>
      <c r="I205" s="58"/>
      <c r="J205" s="59" t="s">
        <v>772</v>
      </c>
      <c r="K205" s="18" t="s">
        <v>972</v>
      </c>
      <c r="L205" s="58" t="s">
        <v>538</v>
      </c>
      <c r="M205" s="55"/>
    </row>
    <row r="206" spans="1:13" ht="55.2" x14ac:dyDescent="0.3">
      <c r="A206" s="15">
        <v>205</v>
      </c>
      <c r="B206" s="16" t="s">
        <v>930</v>
      </c>
      <c r="C206" s="16"/>
      <c r="D206" s="58" t="s">
        <v>449</v>
      </c>
      <c r="E206" s="58" t="s">
        <v>451</v>
      </c>
      <c r="F206" s="57" t="s">
        <v>774</v>
      </c>
      <c r="G206" s="57" t="s">
        <v>771</v>
      </c>
      <c r="H206" s="58"/>
      <c r="I206" s="58"/>
      <c r="J206" s="59" t="s">
        <v>775</v>
      </c>
      <c r="K206" s="18" t="s">
        <v>973</v>
      </c>
      <c r="L206" s="58" t="s">
        <v>538</v>
      </c>
      <c r="M206" s="55"/>
    </row>
    <row r="207" spans="1:13" ht="69" x14ac:dyDescent="0.3">
      <c r="A207" s="15">
        <v>206</v>
      </c>
      <c r="B207" s="16" t="s">
        <v>930</v>
      </c>
      <c r="C207" s="16"/>
      <c r="D207" s="58" t="s">
        <v>449</v>
      </c>
      <c r="E207" s="58" t="s">
        <v>451</v>
      </c>
      <c r="F207" s="57" t="s">
        <v>777</v>
      </c>
      <c r="G207" s="57" t="s">
        <v>771</v>
      </c>
      <c r="H207" s="58"/>
      <c r="I207" s="58"/>
      <c r="J207" s="59" t="s">
        <v>778</v>
      </c>
      <c r="K207" s="18" t="s">
        <v>972</v>
      </c>
      <c r="L207" s="58" t="s">
        <v>538</v>
      </c>
      <c r="M207" s="55"/>
    </row>
    <row r="208" spans="1:13" ht="96.6" x14ac:dyDescent="0.3">
      <c r="A208" s="15">
        <v>207</v>
      </c>
      <c r="B208" s="16" t="s">
        <v>930</v>
      </c>
      <c r="C208" s="16"/>
      <c r="D208" s="58" t="s">
        <v>449</v>
      </c>
      <c r="E208" s="58" t="s">
        <v>451</v>
      </c>
      <c r="F208" s="57" t="s">
        <v>896</v>
      </c>
      <c r="G208" s="57" t="s">
        <v>771</v>
      </c>
      <c r="H208" s="58"/>
      <c r="I208" s="58"/>
      <c r="J208" s="59" t="s">
        <v>779</v>
      </c>
      <c r="K208" s="18" t="s">
        <v>897</v>
      </c>
      <c r="L208" s="58" t="s">
        <v>538</v>
      </c>
      <c r="M208" s="55"/>
    </row>
    <row r="209" spans="1:13" ht="82.8" x14ac:dyDescent="0.3">
      <c r="A209" s="15">
        <v>208</v>
      </c>
      <c r="B209" s="16" t="s">
        <v>930</v>
      </c>
      <c r="C209" s="16"/>
      <c r="D209" s="58" t="s">
        <v>449</v>
      </c>
      <c r="E209" s="58" t="s">
        <v>451</v>
      </c>
      <c r="F209" s="57" t="s">
        <v>780</v>
      </c>
      <c r="G209" s="57" t="s">
        <v>771</v>
      </c>
      <c r="H209" s="58"/>
      <c r="I209" s="58"/>
      <c r="J209" s="59" t="s">
        <v>781</v>
      </c>
      <c r="K209" s="18" t="s">
        <v>972</v>
      </c>
      <c r="L209" s="58" t="s">
        <v>538</v>
      </c>
      <c r="M209" s="55"/>
    </row>
    <row r="210" spans="1:13" ht="82.8" x14ac:dyDescent="0.3">
      <c r="A210" s="15">
        <v>209</v>
      </c>
      <c r="B210" s="16" t="s">
        <v>930</v>
      </c>
      <c r="C210" s="16"/>
      <c r="D210" s="58" t="s">
        <v>449</v>
      </c>
      <c r="E210" s="58" t="s">
        <v>451</v>
      </c>
      <c r="F210" s="57" t="s">
        <v>783</v>
      </c>
      <c r="G210" s="57" t="s">
        <v>771</v>
      </c>
      <c r="H210" s="58"/>
      <c r="I210" s="58"/>
      <c r="J210" s="59" t="s">
        <v>784</v>
      </c>
      <c r="K210" s="18" t="s">
        <v>974</v>
      </c>
      <c r="L210" s="58" t="s">
        <v>538</v>
      </c>
      <c r="M210" s="55"/>
    </row>
    <row r="211" spans="1:13" ht="41.4" x14ac:dyDescent="0.3">
      <c r="A211" s="15">
        <v>210</v>
      </c>
      <c r="B211" s="16" t="s">
        <v>930</v>
      </c>
      <c r="C211" s="16"/>
      <c r="D211" s="58" t="s">
        <v>449</v>
      </c>
      <c r="E211" s="58" t="s">
        <v>451</v>
      </c>
      <c r="F211" s="57" t="s">
        <v>785</v>
      </c>
      <c r="G211" s="57" t="s">
        <v>771</v>
      </c>
      <c r="H211" s="58"/>
      <c r="I211" s="58"/>
      <c r="J211" s="59"/>
      <c r="K211" s="18" t="s">
        <v>565</v>
      </c>
      <c r="L211" s="58" t="s">
        <v>538</v>
      </c>
      <c r="M211" s="55"/>
    </row>
    <row r="212" spans="1:13" ht="41.4" x14ac:dyDescent="0.3">
      <c r="A212" s="15">
        <v>211</v>
      </c>
      <c r="B212" s="16" t="s">
        <v>930</v>
      </c>
      <c r="C212" s="16"/>
      <c r="D212" s="58" t="s">
        <v>449</v>
      </c>
      <c r="E212" s="58" t="s">
        <v>451</v>
      </c>
      <c r="F212" s="57" t="s">
        <v>787</v>
      </c>
      <c r="G212" s="57" t="s">
        <v>771</v>
      </c>
      <c r="H212" s="58"/>
      <c r="I212" s="58"/>
      <c r="J212" s="59"/>
      <c r="K212" s="18" t="s">
        <v>565</v>
      </c>
      <c r="L212" s="58" t="s">
        <v>538</v>
      </c>
      <c r="M212" s="55"/>
    </row>
    <row r="213" spans="1:13" ht="55.2" x14ac:dyDescent="0.3">
      <c r="A213" s="15">
        <v>212</v>
      </c>
      <c r="B213" s="16" t="s">
        <v>930</v>
      </c>
      <c r="C213" s="16"/>
      <c r="D213" s="58" t="s">
        <v>449</v>
      </c>
      <c r="E213" s="58" t="s">
        <v>451</v>
      </c>
      <c r="F213" s="57" t="s">
        <v>788</v>
      </c>
      <c r="G213" s="57" t="s">
        <v>771</v>
      </c>
      <c r="H213" s="58"/>
      <c r="I213" s="58"/>
      <c r="J213" s="59" t="s">
        <v>789</v>
      </c>
      <c r="K213" s="18" t="s">
        <v>565</v>
      </c>
      <c r="L213" s="58" t="s">
        <v>538</v>
      </c>
      <c r="M213" s="55"/>
    </row>
    <row r="214" spans="1:13" ht="69" x14ac:dyDescent="0.3">
      <c r="A214" s="15">
        <v>213</v>
      </c>
      <c r="B214" s="16" t="s">
        <v>930</v>
      </c>
      <c r="C214" s="16"/>
      <c r="D214" s="58" t="s">
        <v>449</v>
      </c>
      <c r="E214" s="58" t="s">
        <v>451</v>
      </c>
      <c r="F214" s="57" t="s">
        <v>893</v>
      </c>
      <c r="G214" s="57" t="s">
        <v>771</v>
      </c>
      <c r="H214" s="58"/>
      <c r="I214" s="58"/>
      <c r="J214" s="59" t="s">
        <v>790</v>
      </c>
      <c r="K214" s="18" t="s">
        <v>894</v>
      </c>
      <c r="L214" s="58" t="s">
        <v>538</v>
      </c>
      <c r="M214" s="55"/>
    </row>
    <row r="215" spans="1:13" ht="96.6" x14ac:dyDescent="0.3">
      <c r="A215" s="15">
        <v>214</v>
      </c>
      <c r="B215" s="16" t="s">
        <v>930</v>
      </c>
      <c r="C215" s="16"/>
      <c r="D215" s="58" t="s">
        <v>449</v>
      </c>
      <c r="E215" s="58" t="s">
        <v>451</v>
      </c>
      <c r="F215" s="57" t="s">
        <v>792</v>
      </c>
      <c r="G215" s="57" t="s">
        <v>771</v>
      </c>
      <c r="H215" s="58"/>
      <c r="I215" s="58"/>
      <c r="J215" s="59" t="s">
        <v>793</v>
      </c>
      <c r="K215" s="58" t="s">
        <v>891</v>
      </c>
      <c r="L215" s="58" t="s">
        <v>538</v>
      </c>
      <c r="M215" s="55"/>
    </row>
    <row r="216" spans="1:13" ht="41.4" x14ac:dyDescent="0.3">
      <c r="A216" s="15">
        <v>215</v>
      </c>
      <c r="B216" s="16" t="s">
        <v>930</v>
      </c>
      <c r="C216" s="18"/>
      <c r="D216" s="58" t="s">
        <v>449</v>
      </c>
      <c r="E216" s="58" t="s">
        <v>452</v>
      </c>
      <c r="F216" s="57" t="s">
        <v>603</v>
      </c>
      <c r="G216" s="58" t="s">
        <v>171</v>
      </c>
      <c r="H216" s="41"/>
      <c r="I216" s="41"/>
      <c r="J216" s="59"/>
      <c r="K216" s="16" t="s">
        <v>964</v>
      </c>
      <c r="L216" s="58" t="s">
        <v>538</v>
      </c>
      <c r="M216" s="55"/>
    </row>
    <row r="217" spans="1:13" ht="41.4" x14ac:dyDescent="0.3">
      <c r="A217" s="15">
        <v>216</v>
      </c>
      <c r="B217" s="16" t="s">
        <v>930</v>
      </c>
      <c r="C217" s="16"/>
      <c r="D217" s="58" t="s">
        <v>449</v>
      </c>
      <c r="E217" s="58" t="s">
        <v>452</v>
      </c>
      <c r="F217" s="57" t="s">
        <v>729</v>
      </c>
      <c r="G217" s="57" t="s">
        <v>197</v>
      </c>
      <c r="H217" s="41"/>
      <c r="I217" s="41"/>
      <c r="J217" s="59"/>
      <c r="K217" s="58" t="s">
        <v>732</v>
      </c>
      <c r="L217" s="58" t="s">
        <v>538</v>
      </c>
      <c r="M217" s="55"/>
    </row>
    <row r="218" spans="1:13" ht="41.4" x14ac:dyDescent="0.3">
      <c r="A218" s="15">
        <v>217</v>
      </c>
      <c r="B218" s="16" t="s">
        <v>930</v>
      </c>
      <c r="C218" s="16"/>
      <c r="D218" s="58" t="s">
        <v>449</v>
      </c>
      <c r="E218" s="58" t="s">
        <v>452</v>
      </c>
      <c r="F218" s="57" t="s">
        <v>730</v>
      </c>
      <c r="G218" s="57" t="s">
        <v>197</v>
      </c>
      <c r="H218" s="41"/>
      <c r="I218" s="41"/>
      <c r="J218" s="59"/>
      <c r="K218" s="58" t="s">
        <v>65</v>
      </c>
      <c r="L218" s="58" t="s">
        <v>538</v>
      </c>
      <c r="M218" s="55"/>
    </row>
    <row r="219" spans="1:13" ht="82.8" x14ac:dyDescent="0.3">
      <c r="A219" s="15">
        <v>218</v>
      </c>
      <c r="B219" s="78"/>
      <c r="C219" s="16" t="s">
        <v>931</v>
      </c>
      <c r="D219" s="58" t="s">
        <v>472</v>
      </c>
      <c r="E219" s="58" t="s">
        <v>481</v>
      </c>
      <c r="F219" s="57" t="s">
        <v>731</v>
      </c>
      <c r="G219" s="57" t="s">
        <v>197</v>
      </c>
      <c r="H219" s="41"/>
      <c r="I219" s="41"/>
      <c r="J219" s="59"/>
      <c r="K219" s="58" t="s">
        <v>878</v>
      </c>
      <c r="L219" s="58" t="s">
        <v>538</v>
      </c>
      <c r="M219" s="55"/>
    </row>
    <row r="220" spans="1:13" ht="55.2" x14ac:dyDescent="0.3">
      <c r="A220" s="15">
        <v>219</v>
      </c>
      <c r="B220" s="16" t="s">
        <v>930</v>
      </c>
      <c r="C220" s="16"/>
      <c r="D220" s="58" t="s">
        <v>449</v>
      </c>
      <c r="E220" s="58" t="s">
        <v>451</v>
      </c>
      <c r="F220" s="57" t="s">
        <v>812</v>
      </c>
      <c r="G220" s="57" t="s">
        <v>771</v>
      </c>
      <c r="H220" s="41"/>
      <c r="I220" s="41"/>
      <c r="J220" s="58" t="s">
        <v>658</v>
      </c>
      <c r="K220" s="58" t="s">
        <v>813</v>
      </c>
      <c r="L220" s="58" t="s">
        <v>538</v>
      </c>
      <c r="M220" s="55"/>
    </row>
    <row r="221" spans="1:13" ht="69" x14ac:dyDescent="0.3">
      <c r="A221" s="15">
        <v>220</v>
      </c>
      <c r="B221" s="16" t="s">
        <v>930</v>
      </c>
      <c r="C221" s="16"/>
      <c r="D221" s="58" t="s">
        <v>449</v>
      </c>
      <c r="E221" s="58" t="s">
        <v>451</v>
      </c>
      <c r="F221" s="57" t="s">
        <v>814</v>
      </c>
      <c r="G221" s="57" t="s">
        <v>771</v>
      </c>
      <c r="H221" s="41"/>
      <c r="I221" s="41"/>
      <c r="J221" s="59" t="s">
        <v>815</v>
      </c>
      <c r="K221" s="58" t="s">
        <v>816</v>
      </c>
      <c r="L221" s="58" t="s">
        <v>538</v>
      </c>
      <c r="M221" s="55"/>
    </row>
    <row r="222" spans="1:13" ht="41.4" x14ac:dyDescent="0.3">
      <c r="A222" s="15">
        <v>221</v>
      </c>
      <c r="B222" s="16" t="s">
        <v>930</v>
      </c>
      <c r="C222" s="16"/>
      <c r="D222" s="55" t="s">
        <v>449</v>
      </c>
      <c r="E222" s="55" t="s">
        <v>450</v>
      </c>
      <c r="F222" s="55" t="s">
        <v>416</v>
      </c>
      <c r="G222" s="55" t="s">
        <v>144</v>
      </c>
      <c r="H222" s="55"/>
      <c r="I222" s="55"/>
      <c r="J222" s="61" t="s">
        <v>586</v>
      </c>
      <c r="K222" s="55" t="s">
        <v>875</v>
      </c>
      <c r="L222" s="55" t="s">
        <v>909</v>
      </c>
      <c r="M222" s="55"/>
    </row>
    <row r="223" spans="1:13" ht="55.2" x14ac:dyDescent="0.3">
      <c r="A223" s="15">
        <v>222</v>
      </c>
      <c r="B223" s="16" t="s">
        <v>930</v>
      </c>
      <c r="C223" s="16"/>
      <c r="D223" s="55" t="s">
        <v>449</v>
      </c>
      <c r="E223" s="55" t="s">
        <v>450</v>
      </c>
      <c r="F223" s="55" t="s">
        <v>583</v>
      </c>
      <c r="G223" s="55" t="s">
        <v>144</v>
      </c>
      <c r="H223" s="55"/>
      <c r="I223" s="55"/>
      <c r="J223" s="61" t="s">
        <v>588</v>
      </c>
      <c r="K223" s="55" t="s">
        <v>878</v>
      </c>
      <c r="L223" s="55" t="s">
        <v>909</v>
      </c>
      <c r="M223" s="55"/>
    </row>
    <row r="224" spans="1:13" ht="41.4" x14ac:dyDescent="0.3">
      <c r="A224" s="15">
        <v>223</v>
      </c>
      <c r="B224" s="16" t="s">
        <v>930</v>
      </c>
      <c r="C224" s="16"/>
      <c r="D224" s="16" t="s">
        <v>449</v>
      </c>
      <c r="E224" s="16" t="s">
        <v>516</v>
      </c>
      <c r="F224" s="9" t="s">
        <v>98</v>
      </c>
      <c r="G224" s="16" t="s">
        <v>93</v>
      </c>
      <c r="H224" s="16"/>
      <c r="I224" s="16"/>
      <c r="J224" s="21">
        <v>2580425</v>
      </c>
      <c r="K224" s="16" t="s">
        <v>900</v>
      </c>
      <c r="L224" s="16" t="s">
        <v>83</v>
      </c>
      <c r="M224" s="55"/>
    </row>
    <row r="225" spans="1:13" ht="41.4" x14ac:dyDescent="0.3">
      <c r="A225" s="15">
        <v>224</v>
      </c>
      <c r="B225" s="16" t="s">
        <v>930</v>
      </c>
      <c r="C225" s="16"/>
      <c r="D225" s="16" t="s">
        <v>449</v>
      </c>
      <c r="E225" s="16" t="s">
        <v>516</v>
      </c>
      <c r="F225" s="9" t="s">
        <v>902</v>
      </c>
      <c r="G225" s="18" t="s">
        <v>537</v>
      </c>
      <c r="H225" s="16"/>
      <c r="I225" s="16"/>
      <c r="J225" s="17"/>
      <c r="K225" s="18" t="s">
        <v>905</v>
      </c>
      <c r="L225" s="16" t="s">
        <v>538</v>
      </c>
      <c r="M225" s="55"/>
    </row>
    <row r="226" spans="1:13" ht="41.4" x14ac:dyDescent="0.3">
      <c r="A226" s="15">
        <v>225</v>
      </c>
      <c r="B226" s="16" t="s">
        <v>930</v>
      </c>
      <c r="C226" s="16"/>
      <c r="D226" s="55" t="s">
        <v>449</v>
      </c>
      <c r="E226" s="55" t="s">
        <v>450</v>
      </c>
      <c r="F226" s="55" t="s">
        <v>684</v>
      </c>
      <c r="G226" s="55" t="s">
        <v>36</v>
      </c>
      <c r="H226" s="34"/>
      <c r="I226" s="34"/>
      <c r="J226" s="61"/>
      <c r="K226" s="16" t="s">
        <v>964</v>
      </c>
      <c r="L226" s="55" t="s">
        <v>538</v>
      </c>
      <c r="M226" s="55" t="s">
        <v>545</v>
      </c>
    </row>
    <row r="227" spans="1:13" ht="41.4" x14ac:dyDescent="0.3">
      <c r="A227" s="15">
        <v>226</v>
      </c>
      <c r="B227" s="16" t="s">
        <v>930</v>
      </c>
      <c r="C227" s="16"/>
      <c r="D227" s="18" t="s">
        <v>449</v>
      </c>
      <c r="E227" s="18" t="s">
        <v>450</v>
      </c>
      <c r="F227" s="9" t="s">
        <v>820</v>
      </c>
      <c r="G227" s="18" t="s">
        <v>771</v>
      </c>
      <c r="H227" s="30"/>
      <c r="I227" s="30"/>
      <c r="J227" s="67"/>
      <c r="K227" s="18" t="s">
        <v>65</v>
      </c>
      <c r="L227" s="18" t="s">
        <v>538</v>
      </c>
      <c r="M227" s="55" t="s">
        <v>594</v>
      </c>
    </row>
    <row r="228" spans="1:13" ht="41.4" x14ac:dyDescent="0.3">
      <c r="A228" s="15">
        <v>227</v>
      </c>
      <c r="B228" s="16" t="s">
        <v>930</v>
      </c>
      <c r="C228" s="16"/>
      <c r="D228" s="16" t="s">
        <v>458</v>
      </c>
      <c r="E228" s="16" t="s">
        <v>459</v>
      </c>
      <c r="F228" s="16" t="s">
        <v>57</v>
      </c>
      <c r="G228" s="18" t="s">
        <v>48</v>
      </c>
      <c r="H228" s="16"/>
      <c r="I228" s="16"/>
      <c r="J228" s="17"/>
      <c r="K228" s="9" t="s">
        <v>901</v>
      </c>
      <c r="L228" s="16" t="s">
        <v>43</v>
      </c>
      <c r="M228" s="55" t="s">
        <v>594</v>
      </c>
    </row>
    <row r="229" spans="1:13" s="32" customFormat="1" ht="41.4" x14ac:dyDescent="0.3">
      <c r="A229" s="15">
        <v>228</v>
      </c>
      <c r="B229" s="16" t="s">
        <v>930</v>
      </c>
      <c r="C229" s="16"/>
      <c r="D229" s="16" t="s">
        <v>458</v>
      </c>
      <c r="E229" s="16" t="s">
        <v>459</v>
      </c>
      <c r="F229" s="16" t="s">
        <v>50</v>
      </c>
      <c r="G229" s="18" t="s">
        <v>53</v>
      </c>
      <c r="H229" s="16"/>
      <c r="I229" s="16"/>
      <c r="J229" s="17">
        <v>1609782</v>
      </c>
      <c r="K229" s="9" t="s">
        <v>901</v>
      </c>
      <c r="L229" s="16" t="s">
        <v>43</v>
      </c>
      <c r="M229" s="55" t="s">
        <v>562</v>
      </c>
    </row>
    <row r="230" spans="1:13" s="32" customFormat="1" ht="55.2" x14ac:dyDescent="0.3">
      <c r="A230" s="15">
        <v>229</v>
      </c>
      <c r="B230" s="16" t="s">
        <v>930</v>
      </c>
      <c r="C230" s="16"/>
      <c r="D230" s="16" t="s">
        <v>458</v>
      </c>
      <c r="E230" s="16" t="s">
        <v>459</v>
      </c>
      <c r="F230" s="16" t="s">
        <v>51</v>
      </c>
      <c r="G230" s="18" t="s">
        <v>38</v>
      </c>
      <c r="H230" s="16"/>
      <c r="I230" s="16"/>
      <c r="J230" s="17"/>
      <c r="K230" s="9" t="s">
        <v>901</v>
      </c>
      <c r="L230" s="16" t="s">
        <v>43</v>
      </c>
      <c r="M230" s="55" t="s">
        <v>540</v>
      </c>
    </row>
    <row r="231" spans="1:13" s="32" customFormat="1" ht="41.4" x14ac:dyDescent="0.3">
      <c r="A231" s="15">
        <v>230</v>
      </c>
      <c r="B231" s="16" t="s">
        <v>930</v>
      </c>
      <c r="C231" s="16"/>
      <c r="D231" s="16" t="s">
        <v>458</v>
      </c>
      <c r="E231" s="16" t="s">
        <v>459</v>
      </c>
      <c r="F231" s="16" t="s">
        <v>52</v>
      </c>
      <c r="G231" s="18" t="s">
        <v>54</v>
      </c>
      <c r="H231" s="16"/>
      <c r="I231" s="16"/>
      <c r="J231" s="17"/>
      <c r="K231" s="9" t="s">
        <v>901</v>
      </c>
      <c r="L231" s="16" t="s">
        <v>56</v>
      </c>
      <c r="M231" s="55" t="s">
        <v>592</v>
      </c>
    </row>
    <row r="232" spans="1:13" s="32" customFormat="1" ht="41.4" x14ac:dyDescent="0.3">
      <c r="A232" s="15">
        <v>231</v>
      </c>
      <c r="B232" s="16" t="s">
        <v>930</v>
      </c>
      <c r="C232" s="16"/>
      <c r="D232" s="16" t="s">
        <v>458</v>
      </c>
      <c r="E232" s="16" t="s">
        <v>459</v>
      </c>
      <c r="F232" s="18" t="s">
        <v>70</v>
      </c>
      <c r="G232" s="18" t="s">
        <v>30</v>
      </c>
      <c r="H232" s="16"/>
      <c r="I232" s="16"/>
      <c r="J232" s="17">
        <v>5811440.5899999999</v>
      </c>
      <c r="K232" s="9" t="s">
        <v>901</v>
      </c>
      <c r="L232" s="18" t="s">
        <v>961</v>
      </c>
      <c r="M232" s="55" t="s">
        <v>592</v>
      </c>
    </row>
    <row r="233" spans="1:13" s="32" customFormat="1" ht="41.4" x14ac:dyDescent="0.3">
      <c r="A233" s="15">
        <v>232</v>
      </c>
      <c r="B233" s="16" t="s">
        <v>930</v>
      </c>
      <c r="C233" s="16"/>
      <c r="D233" s="16" t="s">
        <v>458</v>
      </c>
      <c r="E233" s="16" t="s">
        <v>459</v>
      </c>
      <c r="F233" s="9" t="s">
        <v>99</v>
      </c>
      <c r="G233" s="18" t="s">
        <v>39</v>
      </c>
      <c r="H233" s="16"/>
      <c r="I233" s="16"/>
      <c r="J233" s="17">
        <v>1350864</v>
      </c>
      <c r="K233" s="9" t="s">
        <v>901</v>
      </c>
      <c r="L233" s="16" t="s">
        <v>83</v>
      </c>
      <c r="M233" s="55" t="s">
        <v>592</v>
      </c>
    </row>
    <row r="234" spans="1:13" s="56" customFormat="1" ht="41.4" x14ac:dyDescent="0.3">
      <c r="A234" s="15">
        <v>233</v>
      </c>
      <c r="B234" s="16" t="s">
        <v>930</v>
      </c>
      <c r="C234" s="16"/>
      <c r="D234" s="16" t="s">
        <v>458</v>
      </c>
      <c r="E234" s="16" t="s">
        <v>459</v>
      </c>
      <c r="F234" s="9" t="s">
        <v>100</v>
      </c>
      <c r="G234" s="18" t="s">
        <v>39</v>
      </c>
      <c r="H234" s="16"/>
      <c r="I234" s="16"/>
      <c r="J234" s="17">
        <v>200000</v>
      </c>
      <c r="K234" s="9" t="s">
        <v>901</v>
      </c>
      <c r="L234" s="16" t="s">
        <v>83</v>
      </c>
      <c r="M234" s="55" t="s">
        <v>540</v>
      </c>
    </row>
    <row r="235" spans="1:13" s="56" customFormat="1" ht="41.4" x14ac:dyDescent="0.3">
      <c r="A235" s="15">
        <v>234</v>
      </c>
      <c r="B235" s="16" t="s">
        <v>930</v>
      </c>
      <c r="C235" s="16"/>
      <c r="D235" s="16" t="s">
        <v>458</v>
      </c>
      <c r="E235" s="16" t="s">
        <v>459</v>
      </c>
      <c r="F235" s="9" t="s">
        <v>114</v>
      </c>
      <c r="G235" s="18" t="s">
        <v>96</v>
      </c>
      <c r="H235" s="16"/>
      <c r="I235" s="16"/>
      <c r="J235" s="17">
        <v>187165</v>
      </c>
      <c r="K235" s="9" t="s">
        <v>901</v>
      </c>
      <c r="L235" s="16" t="s">
        <v>112</v>
      </c>
      <c r="M235" s="55" t="s">
        <v>540</v>
      </c>
    </row>
    <row r="236" spans="1:13" s="56" customFormat="1" ht="41.4" x14ac:dyDescent="0.3">
      <c r="A236" s="15">
        <v>235</v>
      </c>
      <c r="B236" s="16" t="s">
        <v>930</v>
      </c>
      <c r="C236" s="16"/>
      <c r="D236" s="16" t="s">
        <v>458</v>
      </c>
      <c r="E236" s="16" t="s">
        <v>459</v>
      </c>
      <c r="F236" s="9" t="s">
        <v>140</v>
      </c>
      <c r="G236" s="18" t="s">
        <v>139</v>
      </c>
      <c r="H236" s="16"/>
      <c r="I236" s="16"/>
      <c r="J236" s="17">
        <v>4500000</v>
      </c>
      <c r="K236" s="9" t="s">
        <v>901</v>
      </c>
      <c r="L236" s="16" t="s">
        <v>112</v>
      </c>
      <c r="M236" s="55" t="s">
        <v>557</v>
      </c>
    </row>
    <row r="237" spans="1:13" s="56" customFormat="1" ht="41.4" x14ac:dyDescent="0.3">
      <c r="A237" s="15">
        <v>236</v>
      </c>
      <c r="B237" s="16" t="s">
        <v>930</v>
      </c>
      <c r="C237" s="16"/>
      <c r="D237" s="16" t="s">
        <v>458</v>
      </c>
      <c r="E237" s="16" t="s">
        <v>459</v>
      </c>
      <c r="F237" s="9" t="s">
        <v>141</v>
      </c>
      <c r="G237" s="18" t="s">
        <v>40</v>
      </c>
      <c r="H237" s="16"/>
      <c r="I237" s="16"/>
      <c r="J237" s="17">
        <v>2846475</v>
      </c>
      <c r="K237" s="9" t="s">
        <v>901</v>
      </c>
      <c r="L237" s="16" t="s">
        <v>112</v>
      </c>
      <c r="M237" s="55" t="s">
        <v>557</v>
      </c>
    </row>
    <row r="238" spans="1:13" s="56" customFormat="1" ht="55.2" x14ac:dyDescent="0.3">
      <c r="A238" s="15">
        <v>237</v>
      </c>
      <c r="B238" s="16" t="s">
        <v>930</v>
      </c>
      <c r="C238" s="16"/>
      <c r="D238" s="16" t="s">
        <v>458</v>
      </c>
      <c r="E238" s="16" t="s">
        <v>459</v>
      </c>
      <c r="F238" s="9" t="s">
        <v>152</v>
      </c>
      <c r="G238" s="18" t="s">
        <v>149</v>
      </c>
      <c r="H238" s="16"/>
      <c r="I238" s="16"/>
      <c r="J238" s="17">
        <v>285633</v>
      </c>
      <c r="K238" s="9" t="s">
        <v>901</v>
      </c>
      <c r="L238" s="16" t="s">
        <v>112</v>
      </c>
      <c r="M238" s="55" t="s">
        <v>592</v>
      </c>
    </row>
    <row r="239" spans="1:13" s="56" customFormat="1" ht="41.4" x14ac:dyDescent="0.3">
      <c r="A239" s="15">
        <v>238</v>
      </c>
      <c r="B239" s="16" t="s">
        <v>930</v>
      </c>
      <c r="C239" s="16"/>
      <c r="D239" s="16" t="s">
        <v>458</v>
      </c>
      <c r="E239" s="16" t="s">
        <v>459</v>
      </c>
      <c r="F239" s="9" t="s">
        <v>153</v>
      </c>
      <c r="G239" s="18" t="s">
        <v>149</v>
      </c>
      <c r="H239" s="16"/>
      <c r="I239" s="16"/>
      <c r="J239" s="17">
        <v>300668</v>
      </c>
      <c r="K239" s="9" t="s">
        <v>901</v>
      </c>
      <c r="L239" s="16" t="s">
        <v>112</v>
      </c>
      <c r="M239" s="55" t="s">
        <v>592</v>
      </c>
    </row>
    <row r="240" spans="1:13" s="56" customFormat="1" ht="41.4" x14ac:dyDescent="0.3">
      <c r="A240" s="15">
        <v>239</v>
      </c>
      <c r="B240" s="16" t="s">
        <v>930</v>
      </c>
      <c r="C240" s="16"/>
      <c r="D240" s="16" t="s">
        <v>458</v>
      </c>
      <c r="E240" s="16" t="s">
        <v>459</v>
      </c>
      <c r="F240" s="9" t="s">
        <v>154</v>
      </c>
      <c r="G240" s="18" t="s">
        <v>149</v>
      </c>
      <c r="H240" s="16" t="s">
        <v>112</v>
      </c>
      <c r="I240" s="16"/>
      <c r="J240" s="17">
        <v>200444</v>
      </c>
      <c r="K240" s="9" t="s">
        <v>901</v>
      </c>
      <c r="L240" s="16" t="s">
        <v>112</v>
      </c>
      <c r="M240" s="55" t="s">
        <v>592</v>
      </c>
    </row>
    <row r="241" spans="1:13" s="56" customFormat="1" ht="41.4" x14ac:dyDescent="0.3">
      <c r="A241" s="15">
        <v>240</v>
      </c>
      <c r="B241" s="16" t="s">
        <v>930</v>
      </c>
      <c r="C241" s="16"/>
      <c r="D241" s="16" t="s">
        <v>458</v>
      </c>
      <c r="E241" s="16" t="s">
        <v>459</v>
      </c>
      <c r="F241" s="9" t="s">
        <v>157</v>
      </c>
      <c r="G241" s="18" t="s">
        <v>48</v>
      </c>
      <c r="H241" s="16"/>
      <c r="I241" s="16"/>
      <c r="J241" s="17">
        <v>313952</v>
      </c>
      <c r="K241" s="9" t="s">
        <v>901</v>
      </c>
      <c r="L241" s="16" t="s">
        <v>112</v>
      </c>
      <c r="M241" s="55" t="s">
        <v>592</v>
      </c>
    </row>
    <row r="242" spans="1:13" s="56" customFormat="1" ht="41.4" x14ac:dyDescent="0.3">
      <c r="A242" s="15">
        <v>241</v>
      </c>
      <c r="B242" s="16" t="s">
        <v>930</v>
      </c>
      <c r="C242" s="16"/>
      <c r="D242" s="16" t="s">
        <v>458</v>
      </c>
      <c r="E242" s="16" t="s">
        <v>459</v>
      </c>
      <c r="F242" s="9" t="s">
        <v>158</v>
      </c>
      <c r="G242" s="18" t="s">
        <v>48</v>
      </c>
      <c r="H242" s="16"/>
      <c r="I242" s="16"/>
      <c r="J242" s="17">
        <v>209304</v>
      </c>
      <c r="K242" s="9" t="s">
        <v>901</v>
      </c>
      <c r="L242" s="16" t="s">
        <v>112</v>
      </c>
      <c r="M242" s="55" t="s">
        <v>592</v>
      </c>
    </row>
    <row r="243" spans="1:13" s="56" customFormat="1" ht="41.4" x14ac:dyDescent="0.3">
      <c r="A243" s="15">
        <v>242</v>
      </c>
      <c r="B243" s="16" t="s">
        <v>930</v>
      </c>
      <c r="C243" s="16"/>
      <c r="D243" s="16" t="s">
        <v>458</v>
      </c>
      <c r="E243" s="16" t="s">
        <v>459</v>
      </c>
      <c r="F243" s="9" t="s">
        <v>519</v>
      </c>
      <c r="G243" s="18" t="s">
        <v>48</v>
      </c>
      <c r="H243" s="16"/>
      <c r="I243" s="16"/>
      <c r="J243" s="17">
        <v>418604</v>
      </c>
      <c r="K243" s="9" t="s">
        <v>901</v>
      </c>
      <c r="L243" s="16" t="s">
        <v>112</v>
      </c>
      <c r="M243" s="55" t="s">
        <v>635</v>
      </c>
    </row>
    <row r="244" spans="1:13" s="56" customFormat="1" ht="41.4" x14ac:dyDescent="0.3">
      <c r="A244" s="15">
        <v>243</v>
      </c>
      <c r="B244" s="16" t="s">
        <v>930</v>
      </c>
      <c r="C244" s="16"/>
      <c r="D244" s="16" t="s">
        <v>458</v>
      </c>
      <c r="E244" s="16" t="s">
        <v>459</v>
      </c>
      <c r="F244" s="9" t="s">
        <v>159</v>
      </c>
      <c r="G244" s="18" t="s">
        <v>48</v>
      </c>
      <c r="H244" s="16"/>
      <c r="I244" s="16"/>
      <c r="J244" s="17">
        <v>209304</v>
      </c>
      <c r="K244" s="9" t="s">
        <v>901</v>
      </c>
      <c r="L244" s="16" t="s">
        <v>112</v>
      </c>
      <c r="M244" s="55" t="s">
        <v>540</v>
      </c>
    </row>
    <row r="245" spans="1:13" s="56" customFormat="1" ht="41.4" x14ac:dyDescent="0.3">
      <c r="A245" s="15">
        <v>244</v>
      </c>
      <c r="B245" s="16" t="s">
        <v>930</v>
      </c>
      <c r="C245" s="16"/>
      <c r="D245" s="16" t="s">
        <v>458</v>
      </c>
      <c r="E245" s="16" t="s">
        <v>459</v>
      </c>
      <c r="F245" s="9" t="s">
        <v>160</v>
      </c>
      <c r="G245" s="18" t="s">
        <v>48</v>
      </c>
      <c r="H245" s="16"/>
      <c r="I245" s="16"/>
      <c r="J245" s="17">
        <v>209304</v>
      </c>
      <c r="K245" s="9" t="s">
        <v>901</v>
      </c>
      <c r="L245" s="16" t="s">
        <v>112</v>
      </c>
      <c r="M245" s="55" t="s">
        <v>540</v>
      </c>
    </row>
    <row r="246" spans="1:13" s="56" customFormat="1" ht="41.4" x14ac:dyDescent="0.3">
      <c r="A246" s="15">
        <v>245</v>
      </c>
      <c r="B246" s="16" t="s">
        <v>930</v>
      </c>
      <c r="C246" s="16"/>
      <c r="D246" s="16" t="s">
        <v>458</v>
      </c>
      <c r="E246" s="16" t="s">
        <v>459</v>
      </c>
      <c r="F246" s="9" t="s">
        <v>161</v>
      </c>
      <c r="G246" s="18" t="s">
        <v>48</v>
      </c>
      <c r="H246" s="16"/>
      <c r="I246" s="16"/>
      <c r="J246" s="17">
        <v>209304</v>
      </c>
      <c r="K246" s="9" t="s">
        <v>901</v>
      </c>
      <c r="L246" s="16" t="s">
        <v>112</v>
      </c>
      <c r="M246" s="55" t="s">
        <v>592</v>
      </c>
    </row>
    <row r="247" spans="1:13" s="56" customFormat="1" ht="41.4" x14ac:dyDescent="0.3">
      <c r="A247" s="15">
        <v>246</v>
      </c>
      <c r="B247" s="16" t="s">
        <v>930</v>
      </c>
      <c r="C247" s="16"/>
      <c r="D247" s="16" t="s">
        <v>458</v>
      </c>
      <c r="E247" s="16" t="s">
        <v>459</v>
      </c>
      <c r="F247" s="9" t="s">
        <v>168</v>
      </c>
      <c r="G247" s="18" t="s">
        <v>53</v>
      </c>
      <c r="H247" s="16"/>
      <c r="I247" s="16"/>
      <c r="J247" s="17">
        <v>1083393</v>
      </c>
      <c r="K247" s="9" t="s">
        <v>901</v>
      </c>
      <c r="L247" s="16" t="s">
        <v>112</v>
      </c>
      <c r="M247" s="55" t="s">
        <v>592</v>
      </c>
    </row>
    <row r="248" spans="1:13" s="56" customFormat="1" ht="41.4" x14ac:dyDescent="0.3">
      <c r="A248" s="15">
        <v>247</v>
      </c>
      <c r="B248" s="16" t="s">
        <v>930</v>
      </c>
      <c r="C248" s="16"/>
      <c r="D248" s="16" t="s">
        <v>458</v>
      </c>
      <c r="E248" s="16" t="s">
        <v>459</v>
      </c>
      <c r="F248" s="9" t="s">
        <v>209</v>
      </c>
      <c r="G248" s="18" t="s">
        <v>30</v>
      </c>
      <c r="H248" s="16"/>
      <c r="I248" s="16"/>
      <c r="J248" s="17">
        <v>2569510</v>
      </c>
      <c r="K248" s="9" t="s">
        <v>901</v>
      </c>
      <c r="L248" s="16" t="s">
        <v>112</v>
      </c>
      <c r="M248" s="55" t="s">
        <v>543</v>
      </c>
    </row>
    <row r="249" spans="1:13" s="56" customFormat="1" ht="41.4" x14ac:dyDescent="0.3">
      <c r="A249" s="15">
        <v>248</v>
      </c>
      <c r="B249" s="16" t="s">
        <v>930</v>
      </c>
      <c r="C249" s="16"/>
      <c r="D249" s="16" t="s">
        <v>458</v>
      </c>
      <c r="E249" s="16" t="s">
        <v>459</v>
      </c>
      <c r="F249" s="9" t="s">
        <v>210</v>
      </c>
      <c r="G249" s="18" t="s">
        <v>30</v>
      </c>
      <c r="H249" s="16"/>
      <c r="I249" s="16"/>
      <c r="J249" s="17">
        <v>300000</v>
      </c>
      <c r="K249" s="9" t="s">
        <v>901</v>
      </c>
      <c r="L249" s="16" t="s">
        <v>112</v>
      </c>
      <c r="M249" s="55" t="s">
        <v>735</v>
      </c>
    </row>
    <row r="250" spans="1:13" s="56" customFormat="1" ht="41.4" x14ac:dyDescent="0.3">
      <c r="A250" s="15">
        <v>249</v>
      </c>
      <c r="B250" s="16" t="s">
        <v>930</v>
      </c>
      <c r="C250" s="16"/>
      <c r="D250" s="16" t="s">
        <v>458</v>
      </c>
      <c r="E250" s="16" t="s">
        <v>459</v>
      </c>
      <c r="F250" s="9" t="s">
        <v>211</v>
      </c>
      <c r="G250" s="18" t="s">
        <v>30</v>
      </c>
      <c r="H250" s="16"/>
      <c r="I250" s="16"/>
      <c r="J250" s="17">
        <v>1800000</v>
      </c>
      <c r="K250" s="9" t="s">
        <v>901</v>
      </c>
      <c r="L250" s="16" t="s">
        <v>112</v>
      </c>
      <c r="M250" s="55" t="s">
        <v>736</v>
      </c>
    </row>
    <row r="251" spans="1:13" s="56" customFormat="1" ht="41.4" x14ac:dyDescent="0.3">
      <c r="A251" s="15">
        <v>250</v>
      </c>
      <c r="B251" s="16" t="s">
        <v>930</v>
      </c>
      <c r="C251" s="16"/>
      <c r="D251" s="16" t="s">
        <v>458</v>
      </c>
      <c r="E251" s="16" t="s">
        <v>459</v>
      </c>
      <c r="F251" s="9" t="s">
        <v>231</v>
      </c>
      <c r="G251" s="18" t="s">
        <v>229</v>
      </c>
      <c r="H251" s="16"/>
      <c r="I251" s="16"/>
      <c r="J251" s="17">
        <v>6000000</v>
      </c>
      <c r="K251" s="9" t="s">
        <v>901</v>
      </c>
      <c r="L251" s="16" t="s">
        <v>112</v>
      </c>
      <c r="M251" s="55" t="s">
        <v>736</v>
      </c>
    </row>
    <row r="252" spans="1:13" s="56" customFormat="1" ht="41.4" x14ac:dyDescent="0.3">
      <c r="A252" s="15">
        <v>251</v>
      </c>
      <c r="B252" s="16" t="s">
        <v>930</v>
      </c>
      <c r="C252" s="16"/>
      <c r="D252" s="16" t="s">
        <v>458</v>
      </c>
      <c r="E252" s="16" t="s">
        <v>459</v>
      </c>
      <c r="F252" s="9" t="s">
        <v>265</v>
      </c>
      <c r="G252" s="18" t="s">
        <v>263</v>
      </c>
      <c r="H252" s="16"/>
      <c r="I252" s="16"/>
      <c r="J252" s="17">
        <v>5077807</v>
      </c>
      <c r="K252" s="9" t="s">
        <v>901</v>
      </c>
      <c r="L252" s="16" t="s">
        <v>112</v>
      </c>
      <c r="M252" s="55"/>
    </row>
    <row r="253" spans="1:13" s="56" customFormat="1" ht="41.4" x14ac:dyDescent="0.3">
      <c r="A253" s="15">
        <v>252</v>
      </c>
      <c r="B253" s="16" t="s">
        <v>930</v>
      </c>
      <c r="C253" s="16"/>
      <c r="D253" s="16" t="s">
        <v>458</v>
      </c>
      <c r="E253" s="16" t="s">
        <v>459</v>
      </c>
      <c r="F253" s="9" t="s">
        <v>278</v>
      </c>
      <c r="G253" s="18" t="s">
        <v>276</v>
      </c>
      <c r="H253" s="16"/>
      <c r="I253" s="16"/>
      <c r="J253" s="17">
        <v>1355005</v>
      </c>
      <c r="K253" s="9" t="s">
        <v>901</v>
      </c>
      <c r="L253" s="16" t="s">
        <v>112</v>
      </c>
      <c r="M253" s="55"/>
    </row>
    <row r="254" spans="1:13" s="56" customFormat="1" ht="41.4" x14ac:dyDescent="0.3">
      <c r="A254" s="15">
        <v>253</v>
      </c>
      <c r="B254" s="16" t="s">
        <v>930</v>
      </c>
      <c r="C254" s="16"/>
      <c r="D254" s="16" t="s">
        <v>458</v>
      </c>
      <c r="E254" s="16" t="s">
        <v>459</v>
      </c>
      <c r="F254" s="9" t="s">
        <v>281</v>
      </c>
      <c r="G254" s="18" t="s">
        <v>282</v>
      </c>
      <c r="H254" s="16"/>
      <c r="I254" s="16"/>
      <c r="J254" s="17">
        <v>494400</v>
      </c>
      <c r="K254" s="9" t="s">
        <v>901</v>
      </c>
      <c r="L254" s="16" t="s">
        <v>112</v>
      </c>
      <c r="M254" s="55"/>
    </row>
    <row r="255" spans="1:13" s="56" customFormat="1" ht="41.4" x14ac:dyDescent="0.3">
      <c r="A255" s="15">
        <v>254</v>
      </c>
      <c r="B255" s="16" t="s">
        <v>930</v>
      </c>
      <c r="C255" s="16"/>
      <c r="D255" s="18" t="s">
        <v>458</v>
      </c>
      <c r="E255" s="18" t="s">
        <v>459</v>
      </c>
      <c r="F255" s="9" t="s">
        <v>294</v>
      </c>
      <c r="G255" s="18" t="s">
        <v>293</v>
      </c>
      <c r="H255" s="18"/>
      <c r="I255" s="18"/>
      <c r="J255" s="17">
        <v>1400000</v>
      </c>
      <c r="K255" s="9" t="s">
        <v>901</v>
      </c>
      <c r="L255" s="18" t="s">
        <v>112</v>
      </c>
      <c r="M255" s="55"/>
    </row>
    <row r="256" spans="1:13" s="56" customFormat="1" ht="41.4" x14ac:dyDescent="0.3">
      <c r="A256" s="15">
        <v>255</v>
      </c>
      <c r="B256" s="16" t="s">
        <v>930</v>
      </c>
      <c r="C256" s="16"/>
      <c r="D256" s="18" t="s">
        <v>458</v>
      </c>
      <c r="E256" s="18" t="s">
        <v>459</v>
      </c>
      <c r="F256" s="9" t="s">
        <v>572</v>
      </c>
      <c r="G256" s="18" t="s">
        <v>93</v>
      </c>
      <c r="H256" s="30"/>
      <c r="I256" s="30"/>
      <c r="J256" s="17" t="s">
        <v>573</v>
      </c>
      <c r="K256" s="18" t="s">
        <v>49</v>
      </c>
      <c r="L256" s="18" t="s">
        <v>538</v>
      </c>
      <c r="M256" s="55"/>
    </row>
    <row r="257" spans="1:13" s="56" customFormat="1" ht="41.4" x14ac:dyDescent="0.3">
      <c r="A257" s="15">
        <v>256</v>
      </c>
      <c r="B257" s="16" t="s">
        <v>930</v>
      </c>
      <c r="C257" s="16"/>
      <c r="D257" s="18" t="s">
        <v>458</v>
      </c>
      <c r="E257" s="18" t="s">
        <v>459</v>
      </c>
      <c r="F257" s="9" t="s">
        <v>638</v>
      </c>
      <c r="G257" s="18" t="s">
        <v>282</v>
      </c>
      <c r="H257" s="30"/>
      <c r="I257" s="30"/>
      <c r="J257" s="17"/>
      <c r="K257" s="18" t="s">
        <v>565</v>
      </c>
      <c r="L257" s="18" t="s">
        <v>538</v>
      </c>
      <c r="M257" s="55"/>
    </row>
    <row r="258" spans="1:13" s="56" customFormat="1" ht="41.4" x14ac:dyDescent="0.3">
      <c r="A258" s="15">
        <v>257</v>
      </c>
      <c r="B258" s="16" t="s">
        <v>930</v>
      </c>
      <c r="C258" s="16"/>
      <c r="D258" s="18" t="s">
        <v>458</v>
      </c>
      <c r="E258" s="18" t="s">
        <v>459</v>
      </c>
      <c r="F258" s="9" t="s">
        <v>654</v>
      </c>
      <c r="G258" s="18" t="s">
        <v>288</v>
      </c>
      <c r="H258" s="30"/>
      <c r="I258" s="30"/>
      <c r="J258" s="17" t="s">
        <v>655</v>
      </c>
      <c r="K258" s="18" t="s">
        <v>656</v>
      </c>
      <c r="L258" s="18" t="s">
        <v>538</v>
      </c>
      <c r="M258" s="55"/>
    </row>
    <row r="259" spans="1:13" s="56" customFormat="1" ht="41.4" x14ac:dyDescent="0.3">
      <c r="A259" s="15">
        <v>258</v>
      </c>
      <c r="B259" s="16" t="s">
        <v>930</v>
      </c>
      <c r="C259" s="16"/>
      <c r="D259" s="55" t="s">
        <v>458</v>
      </c>
      <c r="E259" s="55" t="s">
        <v>462</v>
      </c>
      <c r="F259" s="37" t="s">
        <v>668</v>
      </c>
      <c r="G259" s="55" t="s">
        <v>26</v>
      </c>
      <c r="H259" s="34"/>
      <c r="I259" s="34"/>
      <c r="J259" s="39"/>
      <c r="K259" s="16" t="s">
        <v>964</v>
      </c>
      <c r="L259" s="55" t="s">
        <v>538</v>
      </c>
      <c r="M259" s="55" t="s">
        <v>540</v>
      </c>
    </row>
    <row r="260" spans="1:13" s="56" customFormat="1" ht="41.4" x14ac:dyDescent="0.3">
      <c r="A260" s="15">
        <v>259</v>
      </c>
      <c r="B260" s="16" t="s">
        <v>930</v>
      </c>
      <c r="C260" s="16"/>
      <c r="D260" s="55" t="s">
        <v>458</v>
      </c>
      <c r="E260" s="55" t="s">
        <v>462</v>
      </c>
      <c r="F260" s="37" t="s">
        <v>669</v>
      </c>
      <c r="G260" s="55" t="s">
        <v>26</v>
      </c>
      <c r="H260" s="50"/>
      <c r="I260" s="50"/>
      <c r="J260" s="39"/>
      <c r="K260" s="55" t="s">
        <v>958</v>
      </c>
      <c r="L260" s="55" t="s">
        <v>538</v>
      </c>
      <c r="M260" s="55" t="s">
        <v>540</v>
      </c>
    </row>
    <row r="261" spans="1:13" s="56" customFormat="1" ht="41.4" x14ac:dyDescent="0.3">
      <c r="A261" s="15">
        <v>260</v>
      </c>
      <c r="B261" s="16" t="s">
        <v>930</v>
      </c>
      <c r="C261" s="16"/>
      <c r="D261" s="55" t="s">
        <v>458</v>
      </c>
      <c r="E261" s="55" t="s">
        <v>459</v>
      </c>
      <c r="F261" s="37" t="s">
        <v>686</v>
      </c>
      <c r="G261" s="55" t="s">
        <v>36</v>
      </c>
      <c r="H261" s="34"/>
      <c r="I261" s="34"/>
      <c r="J261" s="39"/>
      <c r="K261" s="9" t="s">
        <v>901</v>
      </c>
      <c r="L261" s="18" t="s">
        <v>538</v>
      </c>
      <c r="M261" s="55" t="s">
        <v>592</v>
      </c>
    </row>
    <row r="262" spans="1:13" s="56" customFormat="1" ht="41.4" x14ac:dyDescent="0.3">
      <c r="A262" s="15">
        <v>261</v>
      </c>
      <c r="B262" s="16" t="s">
        <v>930</v>
      </c>
      <c r="C262" s="16"/>
      <c r="D262" s="55" t="s">
        <v>458</v>
      </c>
      <c r="E262" s="55" t="s">
        <v>459</v>
      </c>
      <c r="F262" s="37" t="s">
        <v>687</v>
      </c>
      <c r="G262" s="55" t="s">
        <v>36</v>
      </c>
      <c r="H262" s="34"/>
      <c r="I262" s="34"/>
      <c r="J262" s="39"/>
      <c r="K262" s="9" t="s">
        <v>901</v>
      </c>
      <c r="L262" s="18" t="s">
        <v>538</v>
      </c>
      <c r="M262" s="55" t="s">
        <v>592</v>
      </c>
    </row>
    <row r="263" spans="1:13" s="56" customFormat="1" ht="41.4" x14ac:dyDescent="0.3">
      <c r="A263" s="15">
        <v>262</v>
      </c>
      <c r="B263" s="16" t="s">
        <v>930</v>
      </c>
      <c r="C263" s="16"/>
      <c r="D263" s="55" t="s">
        <v>458</v>
      </c>
      <c r="E263" s="55" t="s">
        <v>459</v>
      </c>
      <c r="F263" s="37" t="s">
        <v>688</v>
      </c>
      <c r="G263" s="55" t="s">
        <v>36</v>
      </c>
      <c r="H263" s="34"/>
      <c r="I263" s="34"/>
      <c r="J263" s="39"/>
      <c r="K263" s="9" t="s">
        <v>901</v>
      </c>
      <c r="L263" s="18" t="s">
        <v>538</v>
      </c>
      <c r="M263" s="55"/>
    </row>
    <row r="264" spans="1:13" s="56" customFormat="1" ht="41.4" x14ac:dyDescent="0.3">
      <c r="A264" s="15">
        <v>263</v>
      </c>
      <c r="B264" s="16" t="s">
        <v>930</v>
      </c>
      <c r="C264" s="16"/>
      <c r="D264" s="16" t="s">
        <v>458</v>
      </c>
      <c r="E264" s="16" t="s">
        <v>459</v>
      </c>
      <c r="F264" s="18" t="s">
        <v>417</v>
      </c>
      <c r="G264" s="18" t="s">
        <v>144</v>
      </c>
      <c r="H264" s="16"/>
      <c r="I264" s="16"/>
      <c r="J264" s="53" t="s">
        <v>589</v>
      </c>
      <c r="K264" s="18" t="s">
        <v>590</v>
      </c>
      <c r="L264" s="18" t="s">
        <v>909</v>
      </c>
      <c r="M264" s="55"/>
    </row>
    <row r="265" spans="1:13" s="56" customFormat="1" ht="41.4" x14ac:dyDescent="0.3">
      <c r="A265" s="15">
        <v>264</v>
      </c>
      <c r="B265" s="16" t="s">
        <v>930</v>
      </c>
      <c r="C265" s="16"/>
      <c r="D265" s="16" t="s">
        <v>458</v>
      </c>
      <c r="E265" s="16" t="s">
        <v>459</v>
      </c>
      <c r="F265" s="18" t="s">
        <v>418</v>
      </c>
      <c r="G265" s="18" t="s">
        <v>144</v>
      </c>
      <c r="H265" s="16"/>
      <c r="I265" s="16"/>
      <c r="J265" s="53"/>
      <c r="K265" s="18" t="s">
        <v>965</v>
      </c>
      <c r="L265" s="18" t="s">
        <v>909</v>
      </c>
      <c r="M265" s="55" t="s">
        <v>819</v>
      </c>
    </row>
    <row r="266" spans="1:13" ht="55.2" x14ac:dyDescent="0.3">
      <c r="A266" s="15">
        <v>265</v>
      </c>
      <c r="B266" s="16" t="s">
        <v>930</v>
      </c>
      <c r="C266" s="16"/>
      <c r="D266" s="16" t="s">
        <v>458</v>
      </c>
      <c r="E266" s="16" t="s">
        <v>459</v>
      </c>
      <c r="F266" s="18" t="s">
        <v>419</v>
      </c>
      <c r="G266" s="18" t="s">
        <v>144</v>
      </c>
      <c r="H266" s="16"/>
      <c r="I266" s="16"/>
      <c r="J266" s="53"/>
      <c r="K266" s="18" t="s">
        <v>565</v>
      </c>
      <c r="L266" s="18" t="s">
        <v>909</v>
      </c>
      <c r="M266" s="55"/>
    </row>
    <row r="267" spans="1:13" ht="55.2" x14ac:dyDescent="0.3">
      <c r="A267" s="15">
        <v>266</v>
      </c>
      <c r="B267" s="16" t="s">
        <v>930</v>
      </c>
      <c r="C267" s="16"/>
      <c r="D267" s="16" t="s">
        <v>458</v>
      </c>
      <c r="E267" s="16" t="s">
        <v>459</v>
      </c>
      <c r="F267" s="18" t="s">
        <v>748</v>
      </c>
      <c r="G267" s="18" t="s">
        <v>197</v>
      </c>
      <c r="H267" s="30"/>
      <c r="I267" s="30"/>
      <c r="J267" s="53"/>
      <c r="K267" s="18" t="s">
        <v>907</v>
      </c>
      <c r="L267" s="18" t="s">
        <v>538</v>
      </c>
      <c r="M267" s="55"/>
    </row>
    <row r="268" spans="1:13" ht="55.2" x14ac:dyDescent="0.3">
      <c r="A268" s="15">
        <v>267</v>
      </c>
      <c r="B268" s="16" t="s">
        <v>930</v>
      </c>
      <c r="C268" s="16"/>
      <c r="D268" s="16" t="s">
        <v>458</v>
      </c>
      <c r="E268" s="16" t="s">
        <v>459</v>
      </c>
      <c r="F268" s="18" t="s">
        <v>749</v>
      </c>
      <c r="G268" s="18" t="s">
        <v>197</v>
      </c>
      <c r="H268" s="30"/>
      <c r="I268" s="30"/>
      <c r="J268" s="53"/>
      <c r="K268" s="18" t="s">
        <v>907</v>
      </c>
      <c r="L268" s="18" t="s">
        <v>538</v>
      </c>
      <c r="M268" s="55"/>
    </row>
    <row r="269" spans="1:13" ht="41.4" x14ac:dyDescent="0.3">
      <c r="A269" s="15">
        <v>268</v>
      </c>
      <c r="B269" s="16" t="s">
        <v>930</v>
      </c>
      <c r="C269" s="16"/>
      <c r="D269" s="16" t="s">
        <v>458</v>
      </c>
      <c r="E269" s="16" t="s">
        <v>459</v>
      </c>
      <c r="F269" s="18" t="s">
        <v>908</v>
      </c>
      <c r="G269" s="18" t="s">
        <v>197</v>
      </c>
      <c r="H269" s="30"/>
      <c r="I269" s="30"/>
      <c r="J269" s="53"/>
      <c r="K269" s="18" t="s">
        <v>906</v>
      </c>
      <c r="L269" s="18" t="s">
        <v>538</v>
      </c>
      <c r="M269" s="55"/>
    </row>
    <row r="270" spans="1:13" ht="55.2" x14ac:dyDescent="0.3">
      <c r="A270" s="15">
        <v>269</v>
      </c>
      <c r="B270" s="16" t="s">
        <v>930</v>
      </c>
      <c r="C270" s="16"/>
      <c r="D270" s="16" t="s">
        <v>458</v>
      </c>
      <c r="E270" s="16" t="s">
        <v>459</v>
      </c>
      <c r="F270" s="18" t="s">
        <v>904</v>
      </c>
      <c r="G270" s="18" t="s">
        <v>771</v>
      </c>
      <c r="H270" s="30"/>
      <c r="I270" s="30"/>
      <c r="J270" s="53" t="s">
        <v>841</v>
      </c>
      <c r="K270" s="18" t="s">
        <v>913</v>
      </c>
      <c r="L270" s="18" t="s">
        <v>538</v>
      </c>
      <c r="M270" s="55"/>
    </row>
    <row r="271" spans="1:13" s="31" customFormat="1" ht="55.2" x14ac:dyDescent="0.3">
      <c r="A271" s="15">
        <v>270</v>
      </c>
      <c r="B271" s="16" t="s">
        <v>930</v>
      </c>
      <c r="C271" s="16"/>
      <c r="D271" s="16" t="s">
        <v>458</v>
      </c>
      <c r="E271" s="16" t="s">
        <v>459</v>
      </c>
      <c r="F271" s="18" t="s">
        <v>842</v>
      </c>
      <c r="G271" s="18" t="s">
        <v>771</v>
      </c>
      <c r="H271" s="30"/>
      <c r="I271" s="30"/>
      <c r="J271" s="53" t="s">
        <v>843</v>
      </c>
      <c r="K271" s="18" t="s">
        <v>914</v>
      </c>
      <c r="L271" s="18" t="s">
        <v>538</v>
      </c>
      <c r="M271" s="55" t="s">
        <v>557</v>
      </c>
    </row>
    <row r="272" spans="1:13" s="31" customFormat="1" ht="55.2" x14ac:dyDescent="0.3">
      <c r="A272" s="15">
        <v>271</v>
      </c>
      <c r="B272" s="16" t="s">
        <v>930</v>
      </c>
      <c r="C272" s="16"/>
      <c r="D272" s="16" t="s">
        <v>458</v>
      </c>
      <c r="E272" s="16" t="s">
        <v>459</v>
      </c>
      <c r="F272" s="18" t="s">
        <v>844</v>
      </c>
      <c r="G272" s="18" t="s">
        <v>771</v>
      </c>
      <c r="H272" s="30"/>
      <c r="I272" s="30"/>
      <c r="J272" s="53" t="s">
        <v>845</v>
      </c>
      <c r="K272" s="18" t="s">
        <v>913</v>
      </c>
      <c r="L272" s="18" t="s">
        <v>538</v>
      </c>
      <c r="M272" s="55" t="s">
        <v>540</v>
      </c>
    </row>
    <row r="273" spans="1:13" s="31" customFormat="1" ht="55.2" x14ac:dyDescent="0.3">
      <c r="A273" s="15">
        <v>272</v>
      </c>
      <c r="B273" s="16" t="s">
        <v>930</v>
      </c>
      <c r="C273" s="16"/>
      <c r="D273" s="16" t="s">
        <v>458</v>
      </c>
      <c r="E273" s="16" t="s">
        <v>459</v>
      </c>
      <c r="F273" s="18" t="s">
        <v>903</v>
      </c>
      <c r="G273" s="18" t="s">
        <v>771</v>
      </c>
      <c r="H273" s="30"/>
      <c r="I273" s="30"/>
      <c r="J273" s="53" t="s">
        <v>846</v>
      </c>
      <c r="K273" s="18" t="s">
        <v>914</v>
      </c>
      <c r="L273" s="18" t="s">
        <v>538</v>
      </c>
      <c r="M273" s="55" t="s">
        <v>642</v>
      </c>
    </row>
    <row r="274" spans="1:13" s="31" customFormat="1" ht="55.2" x14ac:dyDescent="0.3">
      <c r="A274" s="15">
        <v>273</v>
      </c>
      <c r="B274" s="16" t="s">
        <v>930</v>
      </c>
      <c r="C274" s="16"/>
      <c r="D274" s="16" t="s">
        <v>458</v>
      </c>
      <c r="E274" s="16" t="s">
        <v>459</v>
      </c>
      <c r="F274" s="18" t="s">
        <v>910</v>
      </c>
      <c r="G274" s="18" t="s">
        <v>771</v>
      </c>
      <c r="H274" s="30"/>
      <c r="I274" s="30"/>
      <c r="J274" s="53" t="s">
        <v>847</v>
      </c>
      <c r="K274" s="18" t="s">
        <v>915</v>
      </c>
      <c r="L274" s="18" t="s">
        <v>538</v>
      </c>
      <c r="M274" s="55" t="s">
        <v>644</v>
      </c>
    </row>
    <row r="275" spans="1:13" s="31" customFormat="1" ht="41.4" x14ac:dyDescent="0.3">
      <c r="A275" s="15">
        <v>274</v>
      </c>
      <c r="B275" s="16" t="s">
        <v>930</v>
      </c>
      <c r="C275" s="16"/>
      <c r="D275" s="55" t="s">
        <v>458</v>
      </c>
      <c r="E275" s="55" t="s">
        <v>459</v>
      </c>
      <c r="F275" s="37" t="s">
        <v>672</v>
      </c>
      <c r="G275" s="55" t="s">
        <v>254</v>
      </c>
      <c r="H275" s="34"/>
      <c r="I275" s="34"/>
      <c r="J275" s="39"/>
      <c r="K275" s="9" t="s">
        <v>901</v>
      </c>
      <c r="L275" s="18" t="s">
        <v>538</v>
      </c>
      <c r="M275" s="55" t="s">
        <v>592</v>
      </c>
    </row>
    <row r="276" spans="1:13" s="31" customFormat="1" ht="41.4" x14ac:dyDescent="0.3">
      <c r="A276" s="15">
        <v>275</v>
      </c>
      <c r="B276" s="16" t="s">
        <v>930</v>
      </c>
      <c r="C276" s="16"/>
      <c r="D276" s="55" t="s">
        <v>458</v>
      </c>
      <c r="E276" s="55" t="s">
        <v>459</v>
      </c>
      <c r="F276" s="37" t="s">
        <v>673</v>
      </c>
      <c r="G276" s="55" t="s">
        <v>254</v>
      </c>
      <c r="H276" s="34"/>
      <c r="I276" s="34"/>
      <c r="J276" s="39"/>
      <c r="K276" s="9" t="s">
        <v>901</v>
      </c>
      <c r="L276" s="18" t="s">
        <v>538</v>
      </c>
      <c r="M276" s="55" t="s">
        <v>592</v>
      </c>
    </row>
    <row r="277" spans="1:13" s="31" customFormat="1" ht="41.4" x14ac:dyDescent="0.3">
      <c r="A277" s="15">
        <v>276</v>
      </c>
      <c r="B277" s="16" t="s">
        <v>930</v>
      </c>
      <c r="C277" s="16"/>
      <c r="D277" s="55" t="s">
        <v>458</v>
      </c>
      <c r="E277" s="55" t="s">
        <v>462</v>
      </c>
      <c r="F277" s="37" t="s">
        <v>746</v>
      </c>
      <c r="G277" s="55" t="s">
        <v>197</v>
      </c>
      <c r="H277" s="34"/>
      <c r="I277" s="34"/>
      <c r="J277" s="39"/>
      <c r="K277" s="55" t="s">
        <v>713</v>
      </c>
      <c r="L277" s="18" t="s">
        <v>538</v>
      </c>
      <c r="M277" s="55" t="s">
        <v>540</v>
      </c>
    </row>
    <row r="278" spans="1:13" s="31" customFormat="1" ht="41.4" x14ac:dyDescent="0.3">
      <c r="A278" s="15">
        <v>277</v>
      </c>
      <c r="B278" s="16" t="s">
        <v>930</v>
      </c>
      <c r="C278" s="16"/>
      <c r="D278" s="55" t="s">
        <v>458</v>
      </c>
      <c r="E278" s="55" t="s">
        <v>462</v>
      </c>
      <c r="F278" s="37" t="s">
        <v>747</v>
      </c>
      <c r="G278" s="55" t="s">
        <v>197</v>
      </c>
      <c r="H278" s="34"/>
      <c r="I278" s="34"/>
      <c r="J278" s="39"/>
      <c r="K278" s="16" t="s">
        <v>933</v>
      </c>
      <c r="L278" s="18" t="s">
        <v>538</v>
      </c>
      <c r="M278" s="55" t="s">
        <v>592</v>
      </c>
    </row>
    <row r="279" spans="1:13" s="31" customFormat="1" ht="55.2" x14ac:dyDescent="0.3">
      <c r="A279" s="15">
        <v>278</v>
      </c>
      <c r="B279" s="16" t="s">
        <v>930</v>
      </c>
      <c r="C279" s="16"/>
      <c r="D279" s="55" t="s">
        <v>458</v>
      </c>
      <c r="E279" s="55" t="s">
        <v>459</v>
      </c>
      <c r="F279" s="55" t="s">
        <v>831</v>
      </c>
      <c r="G279" s="55" t="s">
        <v>771</v>
      </c>
      <c r="H279" s="34"/>
      <c r="I279" s="34"/>
      <c r="J279" s="61" t="s">
        <v>832</v>
      </c>
      <c r="K279" s="55" t="s">
        <v>823</v>
      </c>
      <c r="L279" s="55" t="s">
        <v>538</v>
      </c>
      <c r="M279" s="55"/>
    </row>
    <row r="280" spans="1:13" s="31" customFormat="1" ht="41.4" x14ac:dyDescent="0.3">
      <c r="A280" s="15">
        <v>279</v>
      </c>
      <c r="B280" s="16" t="s">
        <v>930</v>
      </c>
      <c r="C280" s="16"/>
      <c r="D280" s="16" t="s">
        <v>461</v>
      </c>
      <c r="E280" s="16" t="s">
        <v>462</v>
      </c>
      <c r="F280" s="9" t="s">
        <v>132</v>
      </c>
      <c r="G280" s="16" t="s">
        <v>47</v>
      </c>
      <c r="H280" s="16"/>
      <c r="I280" s="16"/>
      <c r="J280" s="17">
        <v>100000</v>
      </c>
      <c r="K280" s="16" t="s">
        <v>933</v>
      </c>
      <c r="L280" s="16" t="s">
        <v>83</v>
      </c>
      <c r="M280" s="55" t="s">
        <v>819</v>
      </c>
    </row>
    <row r="281" spans="1:13" s="32" customFormat="1" ht="41.4" x14ac:dyDescent="0.3">
      <c r="A281" s="15">
        <v>280</v>
      </c>
      <c r="B281" s="16" t="s">
        <v>930</v>
      </c>
      <c r="C281" s="16"/>
      <c r="D281" s="16" t="s">
        <v>461</v>
      </c>
      <c r="E281" s="16" t="s">
        <v>462</v>
      </c>
      <c r="F281" s="9" t="s">
        <v>162</v>
      </c>
      <c r="G281" s="16" t="s">
        <v>48</v>
      </c>
      <c r="H281" s="16"/>
      <c r="I281" s="16"/>
      <c r="J281" s="17">
        <v>313952</v>
      </c>
      <c r="K281" s="16" t="s">
        <v>933</v>
      </c>
      <c r="L281" s="16" t="s">
        <v>83</v>
      </c>
      <c r="M281" s="55" t="s">
        <v>557</v>
      </c>
    </row>
    <row r="282" spans="1:13" s="32" customFormat="1" ht="41.4" x14ac:dyDescent="0.3">
      <c r="A282" s="15">
        <v>281</v>
      </c>
      <c r="B282" s="16" t="s">
        <v>930</v>
      </c>
      <c r="C282" s="16"/>
      <c r="D282" s="16" t="s">
        <v>461</v>
      </c>
      <c r="E282" s="16" t="s">
        <v>462</v>
      </c>
      <c r="F282" s="9" t="s">
        <v>239</v>
      </c>
      <c r="G282" s="16" t="s">
        <v>232</v>
      </c>
      <c r="H282" s="16"/>
      <c r="I282" s="16"/>
      <c r="J282" s="17">
        <v>1046250</v>
      </c>
      <c r="K282" s="16" t="s">
        <v>933</v>
      </c>
      <c r="L282" s="16" t="s">
        <v>83</v>
      </c>
      <c r="M282" s="55" t="s">
        <v>773</v>
      </c>
    </row>
    <row r="283" spans="1:13" s="31" customFormat="1" ht="55.2" x14ac:dyDescent="0.3">
      <c r="A283" s="15">
        <v>282</v>
      </c>
      <c r="B283" s="16" t="s">
        <v>930</v>
      </c>
      <c r="C283" s="16"/>
      <c r="D283" s="16" t="s">
        <v>461</v>
      </c>
      <c r="E283" s="16" t="s">
        <v>462</v>
      </c>
      <c r="F283" s="9" t="s">
        <v>251</v>
      </c>
      <c r="G283" s="16" t="s">
        <v>54</v>
      </c>
      <c r="H283" s="16"/>
      <c r="I283" s="16"/>
      <c r="J283" s="17">
        <v>256883</v>
      </c>
      <c r="K283" s="16" t="s">
        <v>933</v>
      </c>
      <c r="L283" s="16" t="s">
        <v>83</v>
      </c>
      <c r="M283" s="55" t="s">
        <v>826</v>
      </c>
    </row>
    <row r="284" spans="1:13" s="31" customFormat="1" ht="41.4" x14ac:dyDescent="0.3">
      <c r="A284" s="15">
        <v>283</v>
      </c>
      <c r="B284" s="16" t="s">
        <v>930</v>
      </c>
      <c r="C284" s="16"/>
      <c r="D284" s="16" t="s">
        <v>461</v>
      </c>
      <c r="E284" s="16" t="s">
        <v>462</v>
      </c>
      <c r="F284" s="9" t="s">
        <v>281</v>
      </c>
      <c r="G284" s="16" t="s">
        <v>282</v>
      </c>
      <c r="H284" s="16"/>
      <c r="I284" s="16"/>
      <c r="J284" s="17">
        <v>494400</v>
      </c>
      <c r="K284" s="16" t="s">
        <v>933</v>
      </c>
      <c r="L284" s="16" t="s">
        <v>83</v>
      </c>
      <c r="M284" s="55" t="s">
        <v>826</v>
      </c>
    </row>
    <row r="285" spans="1:13" s="31" customFormat="1" ht="41.4" x14ac:dyDescent="0.3">
      <c r="A285" s="15">
        <v>284</v>
      </c>
      <c r="B285" s="16" t="s">
        <v>930</v>
      </c>
      <c r="C285" s="16"/>
      <c r="D285" s="16" t="s">
        <v>461</v>
      </c>
      <c r="E285" s="16" t="s">
        <v>462</v>
      </c>
      <c r="F285" s="9" t="s">
        <v>544</v>
      </c>
      <c r="G285" s="16" t="s">
        <v>537</v>
      </c>
      <c r="H285" s="16"/>
      <c r="I285" s="16"/>
      <c r="J285" s="17"/>
      <c r="K285" s="16" t="s">
        <v>933</v>
      </c>
      <c r="L285" s="16" t="s">
        <v>538</v>
      </c>
      <c r="M285" s="55" t="s">
        <v>592</v>
      </c>
    </row>
    <row r="286" spans="1:13" s="31" customFormat="1" ht="41.4" x14ac:dyDescent="0.3">
      <c r="A286" s="15">
        <v>285</v>
      </c>
      <c r="B286" s="16" t="s">
        <v>930</v>
      </c>
      <c r="C286" s="16"/>
      <c r="D286" s="18" t="s">
        <v>461</v>
      </c>
      <c r="E286" s="18" t="s">
        <v>462</v>
      </c>
      <c r="F286" s="9" t="s">
        <v>550</v>
      </c>
      <c r="G286" s="18" t="s">
        <v>135</v>
      </c>
      <c r="H286" s="30"/>
      <c r="I286" s="30"/>
      <c r="J286" s="17" t="s">
        <v>551</v>
      </c>
      <c r="K286" s="16" t="s">
        <v>933</v>
      </c>
      <c r="L286" s="18" t="s">
        <v>538</v>
      </c>
      <c r="M286" s="55" t="s">
        <v>592</v>
      </c>
    </row>
    <row r="287" spans="1:13" ht="41.4" x14ac:dyDescent="0.3">
      <c r="A287" s="15">
        <v>286</v>
      </c>
      <c r="B287" s="16" t="s">
        <v>930</v>
      </c>
      <c r="C287" s="16"/>
      <c r="D287" s="18" t="s">
        <v>461</v>
      </c>
      <c r="E287" s="18" t="s">
        <v>462</v>
      </c>
      <c r="F287" s="9" t="s">
        <v>574</v>
      </c>
      <c r="G287" s="18" t="s">
        <v>135</v>
      </c>
      <c r="H287" s="30"/>
      <c r="I287" s="30"/>
      <c r="J287" s="17" t="s">
        <v>575</v>
      </c>
      <c r="K287" s="16" t="s">
        <v>933</v>
      </c>
      <c r="L287" s="18" t="s">
        <v>538</v>
      </c>
      <c r="M287" s="55"/>
    </row>
    <row r="288" spans="1:13" ht="41.4" x14ac:dyDescent="0.3">
      <c r="A288" s="15">
        <v>287</v>
      </c>
      <c r="B288" s="16" t="s">
        <v>930</v>
      </c>
      <c r="C288" s="16"/>
      <c r="D288" s="18" t="s">
        <v>461</v>
      </c>
      <c r="E288" s="18" t="s">
        <v>462</v>
      </c>
      <c r="F288" s="9" t="s">
        <v>607</v>
      </c>
      <c r="G288" s="18" t="s">
        <v>171</v>
      </c>
      <c r="H288" s="30"/>
      <c r="I288" s="30"/>
      <c r="J288" s="17"/>
      <c r="K288" s="16" t="s">
        <v>933</v>
      </c>
      <c r="L288" s="18" t="s">
        <v>538</v>
      </c>
      <c r="M288" s="55"/>
    </row>
    <row r="289" spans="1:13" ht="41.4" x14ac:dyDescent="0.3">
      <c r="A289" s="15">
        <v>288</v>
      </c>
      <c r="B289" s="16" t="s">
        <v>930</v>
      </c>
      <c r="C289" s="16"/>
      <c r="D289" s="18" t="s">
        <v>461</v>
      </c>
      <c r="E289" s="18" t="s">
        <v>462</v>
      </c>
      <c r="F289" s="9" t="s">
        <v>645</v>
      </c>
      <c r="G289" s="18" t="s">
        <v>262</v>
      </c>
      <c r="H289" s="30"/>
      <c r="I289" s="30"/>
      <c r="J289" s="17" t="s">
        <v>646</v>
      </c>
      <c r="K289" s="18" t="s">
        <v>934</v>
      </c>
      <c r="L289" s="18" t="s">
        <v>538</v>
      </c>
      <c r="M289" s="55"/>
    </row>
    <row r="290" spans="1:13" s="31" customFormat="1" ht="55.2" x14ac:dyDescent="0.3">
      <c r="A290" s="15">
        <v>289</v>
      </c>
      <c r="B290" s="16" t="s">
        <v>930</v>
      </c>
      <c r="C290" s="16"/>
      <c r="D290" s="55" t="s">
        <v>458</v>
      </c>
      <c r="E290" s="55" t="s">
        <v>459</v>
      </c>
      <c r="F290" s="37" t="s">
        <v>653</v>
      </c>
      <c r="G290" s="55" t="s">
        <v>288</v>
      </c>
      <c r="H290" s="55"/>
      <c r="I290" s="55"/>
      <c r="J290" s="39">
        <v>52544</v>
      </c>
      <c r="K290" s="55" t="s">
        <v>967</v>
      </c>
      <c r="L290" s="55" t="s">
        <v>538</v>
      </c>
      <c r="M290" s="55" t="s">
        <v>773</v>
      </c>
    </row>
    <row r="291" spans="1:13" s="44" customFormat="1" ht="41.4" x14ac:dyDescent="0.3">
      <c r="A291" s="15">
        <v>290</v>
      </c>
      <c r="B291" s="16" t="s">
        <v>930</v>
      </c>
      <c r="C291" s="16"/>
      <c r="D291" s="16" t="s">
        <v>461</v>
      </c>
      <c r="E291" s="16" t="s">
        <v>463</v>
      </c>
      <c r="F291" s="9"/>
      <c r="G291" s="16"/>
      <c r="H291" s="16"/>
      <c r="I291" s="16"/>
      <c r="J291" s="17"/>
      <c r="K291" s="16"/>
      <c r="L291" s="16"/>
      <c r="M291" s="55"/>
    </row>
    <row r="292" spans="1:13" ht="41.4" x14ac:dyDescent="0.3">
      <c r="A292" s="15">
        <v>291</v>
      </c>
      <c r="B292" s="16" t="s">
        <v>930</v>
      </c>
      <c r="C292" s="16"/>
      <c r="D292" s="16" t="s">
        <v>461</v>
      </c>
      <c r="E292" s="16" t="s">
        <v>464</v>
      </c>
      <c r="F292" s="9"/>
      <c r="G292" s="16"/>
      <c r="H292" s="16"/>
      <c r="I292" s="16"/>
      <c r="J292" s="17"/>
      <c r="K292" s="16"/>
      <c r="L292" s="16"/>
      <c r="M292" s="55"/>
    </row>
    <row r="293" spans="1:13" ht="41.4" x14ac:dyDescent="0.3">
      <c r="A293" s="15">
        <v>292</v>
      </c>
      <c r="B293" s="16" t="s">
        <v>930</v>
      </c>
      <c r="C293" s="16"/>
      <c r="D293" s="16" t="s">
        <v>465</v>
      </c>
      <c r="E293" s="16" t="s">
        <v>517</v>
      </c>
      <c r="F293" s="9" t="s">
        <v>101</v>
      </c>
      <c r="G293" s="16" t="s">
        <v>86</v>
      </c>
      <c r="H293" s="16"/>
      <c r="I293" s="16"/>
      <c r="J293" s="17">
        <v>10000000</v>
      </c>
      <c r="K293" s="16" t="s">
        <v>65</v>
      </c>
      <c r="L293" s="16" t="s">
        <v>83</v>
      </c>
      <c r="M293" s="55"/>
    </row>
    <row r="294" spans="1:13" ht="41.4" x14ac:dyDescent="0.3">
      <c r="A294" s="15">
        <v>293</v>
      </c>
      <c r="B294" s="16" t="s">
        <v>930</v>
      </c>
      <c r="C294" s="16"/>
      <c r="D294" s="16" t="s">
        <v>465</v>
      </c>
      <c r="E294" s="16" t="s">
        <v>517</v>
      </c>
      <c r="F294" s="9" t="s">
        <v>146</v>
      </c>
      <c r="G294" s="16" t="s">
        <v>79</v>
      </c>
      <c r="H294" s="16"/>
      <c r="I294" s="16"/>
      <c r="J294" s="17">
        <v>1190588</v>
      </c>
      <c r="K294" s="16" t="s">
        <v>65</v>
      </c>
      <c r="L294" s="16" t="s">
        <v>83</v>
      </c>
      <c r="M294" s="55"/>
    </row>
    <row r="295" spans="1:13" ht="41.4" x14ac:dyDescent="0.3">
      <c r="A295" s="15">
        <v>294</v>
      </c>
      <c r="B295" s="16" t="s">
        <v>930</v>
      </c>
      <c r="C295" s="16"/>
      <c r="D295" s="16" t="s">
        <v>465</v>
      </c>
      <c r="E295" s="16" t="s">
        <v>517</v>
      </c>
      <c r="F295" s="9" t="s">
        <v>175</v>
      </c>
      <c r="G295" s="16" t="s">
        <v>173</v>
      </c>
      <c r="H295" s="16"/>
      <c r="I295" s="16"/>
      <c r="J295" s="17">
        <v>1826086</v>
      </c>
      <c r="K295" s="16" t="s">
        <v>65</v>
      </c>
      <c r="L295" s="16" t="s">
        <v>83</v>
      </c>
      <c r="M295" s="55"/>
    </row>
    <row r="296" spans="1:13" ht="41.4" x14ac:dyDescent="0.3">
      <c r="A296" s="15">
        <v>295</v>
      </c>
      <c r="B296" s="16" t="s">
        <v>930</v>
      </c>
      <c r="C296" s="16"/>
      <c r="D296" s="16" t="s">
        <v>465</v>
      </c>
      <c r="E296" s="16" t="s">
        <v>517</v>
      </c>
      <c r="F296" s="9" t="s">
        <v>206</v>
      </c>
      <c r="G296" s="16" t="s">
        <v>26</v>
      </c>
      <c r="H296" s="16"/>
      <c r="I296" s="16"/>
      <c r="J296" s="17">
        <v>2000000</v>
      </c>
      <c r="K296" s="16" t="s">
        <v>936</v>
      </c>
      <c r="L296" s="16" t="s">
        <v>83</v>
      </c>
      <c r="M296" s="55"/>
    </row>
    <row r="297" spans="1:13" ht="41.4" x14ac:dyDescent="0.3">
      <c r="A297" s="15">
        <v>296</v>
      </c>
      <c r="B297" s="16" t="s">
        <v>930</v>
      </c>
      <c r="C297" s="16"/>
      <c r="D297" s="16" t="s">
        <v>465</v>
      </c>
      <c r="E297" s="16" t="s">
        <v>517</v>
      </c>
      <c r="F297" s="9" t="s">
        <v>240</v>
      </c>
      <c r="G297" s="16" t="s">
        <v>232</v>
      </c>
      <c r="H297" s="16"/>
      <c r="I297" s="16"/>
      <c r="J297" s="17">
        <v>900000</v>
      </c>
      <c r="K297" s="16" t="s">
        <v>936</v>
      </c>
      <c r="L297" s="16" t="s">
        <v>83</v>
      </c>
      <c r="M297" s="55"/>
    </row>
    <row r="298" spans="1:13" ht="41.4" x14ac:dyDescent="0.3">
      <c r="A298" s="15">
        <v>297</v>
      </c>
      <c r="B298" s="16" t="s">
        <v>930</v>
      </c>
      <c r="C298" s="16"/>
      <c r="D298" s="16" t="s">
        <v>465</v>
      </c>
      <c r="E298" s="16" t="s">
        <v>517</v>
      </c>
      <c r="F298" s="9" t="s">
        <v>292</v>
      </c>
      <c r="G298" s="16" t="s">
        <v>288</v>
      </c>
      <c r="H298" s="16"/>
      <c r="I298" s="16"/>
      <c r="J298" s="17">
        <v>345674</v>
      </c>
      <c r="K298" s="16" t="s">
        <v>936</v>
      </c>
      <c r="L298" s="16" t="s">
        <v>83</v>
      </c>
      <c r="M298" s="55"/>
    </row>
    <row r="299" spans="1:13" ht="41.4" x14ac:dyDescent="0.3">
      <c r="A299" s="15">
        <v>298</v>
      </c>
      <c r="B299" s="16" t="s">
        <v>930</v>
      </c>
      <c r="C299" s="16"/>
      <c r="D299" s="16" t="s">
        <v>465</v>
      </c>
      <c r="E299" s="16" t="s">
        <v>517</v>
      </c>
      <c r="F299" s="9" t="s">
        <v>542</v>
      </c>
      <c r="G299" s="16" t="s">
        <v>537</v>
      </c>
      <c r="H299" s="16"/>
      <c r="I299" s="16"/>
      <c r="J299" s="17"/>
      <c r="K299" s="16" t="s">
        <v>936</v>
      </c>
      <c r="L299" s="16" t="s">
        <v>538</v>
      </c>
      <c r="M299" s="55"/>
    </row>
    <row r="300" spans="1:13" ht="41.4" x14ac:dyDescent="0.3">
      <c r="A300" s="15">
        <v>299</v>
      </c>
      <c r="B300" s="16" t="s">
        <v>930</v>
      </c>
      <c r="C300" s="16"/>
      <c r="D300" s="18" t="s">
        <v>465</v>
      </c>
      <c r="E300" s="18" t="s">
        <v>517</v>
      </c>
      <c r="F300" s="9" t="s">
        <v>608</v>
      </c>
      <c r="G300" s="18" t="s">
        <v>171</v>
      </c>
      <c r="H300" s="16"/>
      <c r="I300" s="16"/>
      <c r="J300" s="17"/>
      <c r="K300" s="16" t="s">
        <v>65</v>
      </c>
      <c r="L300" s="18" t="s">
        <v>538</v>
      </c>
      <c r="M300" s="55"/>
    </row>
    <row r="301" spans="1:13" ht="41.4" x14ac:dyDescent="0.3">
      <c r="A301" s="15">
        <v>300</v>
      </c>
      <c r="B301" s="16" t="s">
        <v>930</v>
      </c>
      <c r="C301" s="16"/>
      <c r="D301" s="18" t="s">
        <v>465</v>
      </c>
      <c r="E301" s="18" t="s">
        <v>517</v>
      </c>
      <c r="F301" s="9" t="s">
        <v>609</v>
      </c>
      <c r="G301" s="18" t="s">
        <v>171</v>
      </c>
      <c r="H301" s="18"/>
      <c r="I301" s="18"/>
      <c r="J301" s="17"/>
      <c r="K301" s="18" t="s">
        <v>727</v>
      </c>
      <c r="L301" s="18" t="s">
        <v>538</v>
      </c>
      <c r="M301" s="55"/>
    </row>
    <row r="302" spans="1:13" ht="41.4" x14ac:dyDescent="0.3">
      <c r="A302" s="15">
        <v>301</v>
      </c>
      <c r="B302" s="16" t="s">
        <v>930</v>
      </c>
      <c r="C302" s="16"/>
      <c r="D302" s="18" t="s">
        <v>465</v>
      </c>
      <c r="E302" s="18" t="s">
        <v>517</v>
      </c>
      <c r="F302" s="9" t="s">
        <v>610</v>
      </c>
      <c r="G302" s="18" t="s">
        <v>171</v>
      </c>
      <c r="H302" s="30"/>
      <c r="I302" s="30"/>
      <c r="J302" s="17"/>
      <c r="K302" s="16" t="s">
        <v>65</v>
      </c>
      <c r="L302" s="18" t="s">
        <v>538</v>
      </c>
      <c r="M302" s="55"/>
    </row>
    <row r="303" spans="1:13" ht="41.4" x14ac:dyDescent="0.3">
      <c r="A303" s="15">
        <v>302</v>
      </c>
      <c r="B303" s="16" t="s">
        <v>930</v>
      </c>
      <c r="C303" s="16"/>
      <c r="D303" s="18" t="s">
        <v>465</v>
      </c>
      <c r="E303" s="18" t="s">
        <v>517</v>
      </c>
      <c r="F303" s="9" t="s">
        <v>611</v>
      </c>
      <c r="G303" s="18" t="s">
        <v>171</v>
      </c>
      <c r="H303" s="30"/>
      <c r="I303" s="30"/>
      <c r="J303" s="17"/>
      <c r="K303" s="16" t="s">
        <v>65</v>
      </c>
      <c r="L303" s="18" t="s">
        <v>538</v>
      </c>
      <c r="M303" s="55"/>
    </row>
    <row r="304" spans="1:13" ht="41.4" x14ac:dyDescent="0.3">
      <c r="A304" s="15">
        <v>303</v>
      </c>
      <c r="B304" s="16" t="s">
        <v>930</v>
      </c>
      <c r="C304" s="16"/>
      <c r="D304" s="18" t="s">
        <v>465</v>
      </c>
      <c r="E304" s="18" t="s">
        <v>652</v>
      </c>
      <c r="F304" s="9" t="s">
        <v>615</v>
      </c>
      <c r="G304" s="18" t="s">
        <v>38</v>
      </c>
      <c r="H304" s="30"/>
      <c r="I304" s="30"/>
      <c r="J304" s="17" t="s">
        <v>616</v>
      </c>
      <c r="K304" s="18" t="s">
        <v>620</v>
      </c>
      <c r="L304" s="18" t="s">
        <v>538</v>
      </c>
      <c r="M304" s="55"/>
    </row>
    <row r="305" spans="1:13" ht="41.4" x14ac:dyDescent="0.3">
      <c r="A305" s="15">
        <v>304</v>
      </c>
      <c r="B305" s="16" t="s">
        <v>930</v>
      </c>
      <c r="C305" s="16"/>
      <c r="D305" s="18" t="s">
        <v>465</v>
      </c>
      <c r="E305" s="18" t="s">
        <v>517</v>
      </c>
      <c r="F305" s="9" t="s">
        <v>674</v>
      </c>
      <c r="G305" s="18" t="s">
        <v>254</v>
      </c>
      <c r="H305" s="30"/>
      <c r="I305" s="30"/>
      <c r="J305" s="17"/>
      <c r="K305" s="16" t="s">
        <v>65</v>
      </c>
      <c r="L305" s="18" t="s">
        <v>538</v>
      </c>
      <c r="M305" s="55"/>
    </row>
    <row r="306" spans="1:13" ht="41.4" x14ac:dyDescent="0.3">
      <c r="A306" s="15">
        <v>305</v>
      </c>
      <c r="B306" s="16" t="s">
        <v>930</v>
      </c>
      <c r="C306" s="16"/>
      <c r="D306" s="18" t="s">
        <v>465</v>
      </c>
      <c r="E306" s="18" t="s">
        <v>517</v>
      </c>
      <c r="F306" s="9" t="s">
        <v>689</v>
      </c>
      <c r="G306" s="18" t="s">
        <v>36</v>
      </c>
      <c r="H306" s="30"/>
      <c r="I306" s="30"/>
      <c r="J306" s="17"/>
      <c r="K306" s="16" t="s">
        <v>65</v>
      </c>
      <c r="L306" s="18" t="s">
        <v>538</v>
      </c>
      <c r="M306" s="55"/>
    </row>
    <row r="307" spans="1:13" ht="41.4" x14ac:dyDescent="0.3">
      <c r="A307" s="15">
        <v>306</v>
      </c>
      <c r="B307" s="16" t="s">
        <v>930</v>
      </c>
      <c r="C307" s="16"/>
      <c r="D307" s="18" t="s">
        <v>465</v>
      </c>
      <c r="E307" s="18" t="s">
        <v>517</v>
      </c>
      <c r="F307" s="9" t="s">
        <v>742</v>
      </c>
      <c r="G307" s="18" t="s">
        <v>197</v>
      </c>
      <c r="H307" s="18"/>
      <c r="I307" s="18"/>
      <c r="J307" s="17"/>
      <c r="K307" s="18" t="s">
        <v>737</v>
      </c>
      <c r="L307" s="18" t="s">
        <v>538</v>
      </c>
      <c r="M307" s="55"/>
    </row>
    <row r="308" spans="1:13" s="32" customFormat="1" ht="82.8" x14ac:dyDescent="0.3">
      <c r="A308" s="25">
        <v>307</v>
      </c>
      <c r="B308" s="18" t="s">
        <v>930</v>
      </c>
      <c r="C308" s="18"/>
      <c r="D308" s="18" t="s">
        <v>465</v>
      </c>
      <c r="E308" s="18" t="s">
        <v>517</v>
      </c>
      <c r="F308" s="9" t="s">
        <v>743</v>
      </c>
      <c r="G308" s="18" t="s">
        <v>197</v>
      </c>
      <c r="H308" s="18"/>
      <c r="I308" s="18"/>
      <c r="J308" s="17"/>
      <c r="K308" s="18" t="s">
        <v>935</v>
      </c>
      <c r="L308" s="18" t="s">
        <v>538</v>
      </c>
      <c r="M308" s="55"/>
    </row>
    <row r="309" spans="1:13" ht="41.4" x14ac:dyDescent="0.3">
      <c r="A309" s="15">
        <v>308</v>
      </c>
      <c r="B309" s="16" t="s">
        <v>930</v>
      </c>
      <c r="C309" s="16"/>
      <c r="D309" s="18" t="s">
        <v>465</v>
      </c>
      <c r="E309" s="18" t="s">
        <v>517</v>
      </c>
      <c r="F309" s="9" t="s">
        <v>744</v>
      </c>
      <c r="G309" s="18" t="s">
        <v>197</v>
      </c>
      <c r="H309" s="18"/>
      <c r="I309" s="18"/>
      <c r="J309" s="17"/>
      <c r="K309" s="18" t="s">
        <v>565</v>
      </c>
      <c r="L309" s="18" t="s">
        <v>538</v>
      </c>
      <c r="M309" s="55"/>
    </row>
    <row r="310" spans="1:13" ht="41.4" x14ac:dyDescent="0.3">
      <c r="A310" s="15">
        <v>309</v>
      </c>
      <c r="B310" s="16" t="s">
        <v>930</v>
      </c>
      <c r="C310" s="16"/>
      <c r="D310" s="18" t="s">
        <v>465</v>
      </c>
      <c r="E310" s="18" t="s">
        <v>517</v>
      </c>
      <c r="F310" s="9" t="s">
        <v>745</v>
      </c>
      <c r="G310" s="18" t="s">
        <v>197</v>
      </c>
      <c r="H310" s="18"/>
      <c r="I310" s="18"/>
      <c r="J310" s="17"/>
      <c r="K310" s="18" t="s">
        <v>565</v>
      </c>
      <c r="L310" s="18" t="s">
        <v>538</v>
      </c>
      <c r="M310" s="55"/>
    </row>
    <row r="311" spans="1:13" ht="41.4" x14ac:dyDescent="0.3">
      <c r="A311" s="15">
        <v>310</v>
      </c>
      <c r="B311" s="16" t="s">
        <v>930</v>
      </c>
      <c r="C311" s="16"/>
      <c r="D311" s="18" t="s">
        <v>465</v>
      </c>
      <c r="E311" s="18" t="s">
        <v>517</v>
      </c>
      <c r="F311" s="9" t="s">
        <v>798</v>
      </c>
      <c r="G311" s="18" t="s">
        <v>771</v>
      </c>
      <c r="H311" s="18"/>
      <c r="I311" s="18"/>
      <c r="J311" s="17" t="s">
        <v>633</v>
      </c>
      <c r="K311" s="18" t="s">
        <v>797</v>
      </c>
      <c r="L311" s="18" t="s">
        <v>538</v>
      </c>
      <c r="M311" s="55"/>
    </row>
    <row r="312" spans="1:13" ht="41.4" x14ac:dyDescent="0.3">
      <c r="A312" s="15">
        <v>311</v>
      </c>
      <c r="B312" s="16" t="s">
        <v>930</v>
      </c>
      <c r="C312" s="16"/>
      <c r="D312" s="18" t="s">
        <v>465</v>
      </c>
      <c r="E312" s="18" t="s">
        <v>517</v>
      </c>
      <c r="F312" s="9" t="s">
        <v>799</v>
      </c>
      <c r="G312" s="18" t="s">
        <v>771</v>
      </c>
      <c r="H312" s="18"/>
      <c r="I312" s="18"/>
      <c r="J312" s="17" t="s">
        <v>589</v>
      </c>
      <c r="K312" s="18" t="s">
        <v>975</v>
      </c>
      <c r="L312" s="18" t="s">
        <v>538</v>
      </c>
      <c r="M312" s="55"/>
    </row>
    <row r="313" spans="1:13" ht="41.4" x14ac:dyDescent="0.3">
      <c r="A313" s="15">
        <v>312</v>
      </c>
      <c r="B313" s="16" t="s">
        <v>930</v>
      </c>
      <c r="C313" s="16"/>
      <c r="D313" s="18" t="s">
        <v>465</v>
      </c>
      <c r="E313" s="18" t="s">
        <v>652</v>
      </c>
      <c r="F313" s="9" t="s">
        <v>554</v>
      </c>
      <c r="G313" s="18" t="s">
        <v>135</v>
      </c>
      <c r="H313" s="18"/>
      <c r="I313" s="18"/>
      <c r="J313" s="17" t="s">
        <v>555</v>
      </c>
      <c r="K313" s="18" t="s">
        <v>937</v>
      </c>
      <c r="L313" s="18" t="s">
        <v>538</v>
      </c>
      <c r="M313" s="55"/>
    </row>
    <row r="314" spans="1:13" ht="41.4" x14ac:dyDescent="0.3">
      <c r="A314" s="15">
        <v>313</v>
      </c>
      <c r="B314" s="16" t="s">
        <v>930</v>
      </c>
      <c r="C314" s="16"/>
      <c r="D314" s="18" t="s">
        <v>468</v>
      </c>
      <c r="E314" s="18" t="s">
        <v>469</v>
      </c>
      <c r="F314" s="18" t="s">
        <v>46</v>
      </c>
      <c r="G314" s="18" t="s">
        <v>47</v>
      </c>
      <c r="H314" s="18"/>
      <c r="I314" s="18"/>
      <c r="J314" s="17">
        <v>1521881.3</v>
      </c>
      <c r="K314" s="18" t="s">
        <v>943</v>
      </c>
      <c r="L314" s="18" t="s">
        <v>43</v>
      </c>
      <c r="M314" s="55"/>
    </row>
    <row r="315" spans="1:13" ht="41.4" x14ac:dyDescent="0.3">
      <c r="A315" s="15">
        <v>314</v>
      </c>
      <c r="B315" s="16" t="s">
        <v>930</v>
      </c>
      <c r="C315" s="16"/>
      <c r="D315" s="18" t="s">
        <v>468</v>
      </c>
      <c r="E315" s="18" t="s">
        <v>469</v>
      </c>
      <c r="F315" s="18" t="s">
        <v>213</v>
      </c>
      <c r="G315" s="18" t="s">
        <v>48</v>
      </c>
      <c r="H315" s="18"/>
      <c r="I315" s="18"/>
      <c r="J315" s="53"/>
      <c r="K315" s="18" t="s">
        <v>943</v>
      </c>
      <c r="L315" s="18" t="s">
        <v>43</v>
      </c>
      <c r="M315" s="55"/>
    </row>
    <row r="316" spans="1:13" ht="41.4" x14ac:dyDescent="0.3">
      <c r="A316" s="15">
        <v>315</v>
      </c>
      <c r="B316" s="16" t="s">
        <v>930</v>
      </c>
      <c r="C316" s="16"/>
      <c r="D316" s="18" t="s">
        <v>468</v>
      </c>
      <c r="E316" s="18" t="s">
        <v>469</v>
      </c>
      <c r="F316" s="18" t="s">
        <v>84</v>
      </c>
      <c r="G316" s="18" t="s">
        <v>80</v>
      </c>
      <c r="H316" s="18"/>
      <c r="I316" s="18"/>
      <c r="J316" s="17">
        <v>657000</v>
      </c>
      <c r="K316" s="18" t="s">
        <v>943</v>
      </c>
      <c r="L316" s="18" t="s">
        <v>83</v>
      </c>
      <c r="M316" s="55"/>
    </row>
    <row r="317" spans="1:13" ht="41.4" x14ac:dyDescent="0.3">
      <c r="A317" s="15">
        <v>316</v>
      </c>
      <c r="B317" s="16" t="s">
        <v>930</v>
      </c>
      <c r="C317" s="16"/>
      <c r="D317" s="16" t="s">
        <v>468</v>
      </c>
      <c r="E317" s="16" t="s">
        <v>469</v>
      </c>
      <c r="F317" s="9" t="s">
        <v>108</v>
      </c>
      <c r="G317" s="16" t="s">
        <v>39</v>
      </c>
      <c r="H317" s="16"/>
      <c r="I317" s="16"/>
      <c r="J317" s="17">
        <v>200000</v>
      </c>
      <c r="K317" s="16" t="s">
        <v>943</v>
      </c>
      <c r="L317" s="16" t="s">
        <v>83</v>
      </c>
      <c r="M317" s="55"/>
    </row>
    <row r="318" spans="1:13" ht="41.4" x14ac:dyDescent="0.3">
      <c r="A318" s="15">
        <v>317</v>
      </c>
      <c r="B318" s="16" t="s">
        <v>930</v>
      </c>
      <c r="C318" s="16"/>
      <c r="D318" s="16" t="s">
        <v>468</v>
      </c>
      <c r="E318" s="16" t="s">
        <v>469</v>
      </c>
      <c r="F318" s="9" t="s">
        <v>916</v>
      </c>
      <c r="G318" s="16" t="s">
        <v>93</v>
      </c>
      <c r="H318" s="16"/>
      <c r="I318" s="16"/>
      <c r="J318" s="17">
        <v>2192485</v>
      </c>
      <c r="K318" s="16" t="s">
        <v>943</v>
      </c>
      <c r="L318" s="16" t="s">
        <v>83</v>
      </c>
      <c r="M318" s="55"/>
    </row>
    <row r="319" spans="1:13" ht="41.4" x14ac:dyDescent="0.3">
      <c r="A319" s="15">
        <v>318</v>
      </c>
      <c r="B319" s="16" t="s">
        <v>930</v>
      </c>
      <c r="C319" s="16"/>
      <c r="D319" s="16" t="s">
        <v>468</v>
      </c>
      <c r="E319" s="16" t="s">
        <v>469</v>
      </c>
      <c r="F319" s="9" t="s">
        <v>917</v>
      </c>
      <c r="G319" s="16" t="s">
        <v>96</v>
      </c>
      <c r="H319" s="16"/>
      <c r="I319" s="16"/>
      <c r="J319" s="17">
        <v>1859782</v>
      </c>
      <c r="K319" s="16" t="s">
        <v>943</v>
      </c>
      <c r="L319" s="16" t="s">
        <v>83</v>
      </c>
      <c r="M319" s="55"/>
    </row>
    <row r="320" spans="1:13" ht="41.4" x14ac:dyDescent="0.3">
      <c r="A320" s="15">
        <v>319</v>
      </c>
      <c r="B320" s="16" t="s">
        <v>930</v>
      </c>
      <c r="C320" s="16"/>
      <c r="D320" s="16" t="s">
        <v>468</v>
      </c>
      <c r="E320" s="16" t="s">
        <v>469</v>
      </c>
      <c r="F320" s="9" t="s">
        <v>137</v>
      </c>
      <c r="G320" s="16" t="s">
        <v>135</v>
      </c>
      <c r="H320" s="16"/>
      <c r="I320" s="16"/>
      <c r="J320" s="17">
        <v>1500000</v>
      </c>
      <c r="K320" s="16" t="s">
        <v>943</v>
      </c>
      <c r="L320" s="16" t="s">
        <v>547</v>
      </c>
      <c r="M320" s="55"/>
    </row>
    <row r="321" spans="1:14" ht="41.4" x14ac:dyDescent="0.3">
      <c r="A321" s="15">
        <v>320</v>
      </c>
      <c r="B321" s="16" t="s">
        <v>930</v>
      </c>
      <c r="C321" s="16"/>
      <c r="D321" s="16" t="s">
        <v>468</v>
      </c>
      <c r="E321" s="16" t="s">
        <v>469</v>
      </c>
      <c r="F321" s="9" t="s">
        <v>214</v>
      </c>
      <c r="G321" s="16" t="s">
        <v>38</v>
      </c>
      <c r="H321" s="16"/>
      <c r="I321" s="16"/>
      <c r="J321" s="17">
        <v>1194677</v>
      </c>
      <c r="K321" s="16" t="s">
        <v>943</v>
      </c>
      <c r="L321" s="16" t="s">
        <v>83</v>
      </c>
      <c r="M321" s="55"/>
    </row>
    <row r="322" spans="1:14" ht="41.4" x14ac:dyDescent="0.3">
      <c r="A322" s="15">
        <v>321</v>
      </c>
      <c r="B322" s="16" t="s">
        <v>930</v>
      </c>
      <c r="C322" s="16"/>
      <c r="D322" s="16" t="s">
        <v>468</v>
      </c>
      <c r="E322" s="16" t="s">
        <v>469</v>
      </c>
      <c r="F322" s="9" t="s">
        <v>215</v>
      </c>
      <c r="G322" s="16" t="s">
        <v>62</v>
      </c>
      <c r="H322" s="16"/>
      <c r="I322" s="16"/>
      <c r="J322" s="17">
        <v>1765773</v>
      </c>
      <c r="K322" s="16" t="s">
        <v>943</v>
      </c>
      <c r="L322" s="16" t="s">
        <v>83</v>
      </c>
      <c r="M322" s="55"/>
    </row>
    <row r="323" spans="1:14" ht="41.4" x14ac:dyDescent="0.3">
      <c r="A323" s="15">
        <v>322</v>
      </c>
      <c r="B323" s="16" t="s">
        <v>930</v>
      </c>
      <c r="C323" s="16"/>
      <c r="D323" s="16" t="s">
        <v>468</v>
      </c>
      <c r="E323" s="16" t="s">
        <v>469</v>
      </c>
      <c r="F323" s="9" t="s">
        <v>246</v>
      </c>
      <c r="G323" s="16" t="s">
        <v>244</v>
      </c>
      <c r="H323" s="16"/>
      <c r="I323" s="16"/>
      <c r="J323" s="17">
        <v>1648523</v>
      </c>
      <c r="K323" s="16" t="s">
        <v>943</v>
      </c>
      <c r="L323" s="16" t="s">
        <v>83</v>
      </c>
      <c r="M323" s="55"/>
    </row>
    <row r="324" spans="1:14" ht="41.4" x14ac:dyDescent="0.3">
      <c r="A324" s="15">
        <v>323</v>
      </c>
      <c r="B324" s="16" t="s">
        <v>930</v>
      </c>
      <c r="C324" s="16"/>
      <c r="D324" s="16" t="s">
        <v>468</v>
      </c>
      <c r="E324" s="16" t="s">
        <v>469</v>
      </c>
      <c r="F324" s="9" t="s">
        <v>258</v>
      </c>
      <c r="G324" s="16" t="s">
        <v>36</v>
      </c>
      <c r="H324" s="16"/>
      <c r="I324" s="16"/>
      <c r="J324" s="17">
        <v>1569767</v>
      </c>
      <c r="K324" s="16" t="s">
        <v>943</v>
      </c>
      <c r="L324" s="18" t="s">
        <v>968</v>
      </c>
      <c r="M324" s="55"/>
    </row>
    <row r="325" spans="1:14" ht="41.4" x14ac:dyDescent="0.3">
      <c r="A325" s="15">
        <v>324</v>
      </c>
      <c r="B325" s="16" t="s">
        <v>930</v>
      </c>
      <c r="C325" s="16"/>
      <c r="D325" s="16" t="s">
        <v>468</v>
      </c>
      <c r="E325" s="16" t="s">
        <v>469</v>
      </c>
      <c r="F325" s="9" t="s">
        <v>259</v>
      </c>
      <c r="G325" s="16" t="s">
        <v>36</v>
      </c>
      <c r="H325" s="16"/>
      <c r="I325" s="16"/>
      <c r="J325" s="17">
        <v>1547123</v>
      </c>
      <c r="K325" s="16" t="s">
        <v>943</v>
      </c>
      <c r="L325" s="18" t="s">
        <v>968</v>
      </c>
      <c r="M325" s="55"/>
    </row>
    <row r="326" spans="1:14" ht="41.4" x14ac:dyDescent="0.3">
      <c r="A326" s="15">
        <v>325</v>
      </c>
      <c r="B326" s="16" t="s">
        <v>930</v>
      </c>
      <c r="C326" s="16"/>
      <c r="D326" s="16" t="s">
        <v>468</v>
      </c>
      <c r="E326" s="16" t="s">
        <v>469</v>
      </c>
      <c r="F326" s="18" t="s">
        <v>63</v>
      </c>
      <c r="G326" s="16" t="s">
        <v>64</v>
      </c>
      <c r="H326" s="16"/>
      <c r="I326" s="16"/>
      <c r="J326" s="21"/>
      <c r="K326" s="16" t="s">
        <v>944</v>
      </c>
      <c r="L326" s="16" t="s">
        <v>43</v>
      </c>
      <c r="M326" s="55"/>
    </row>
    <row r="327" spans="1:14" ht="41.4" x14ac:dyDescent="0.3">
      <c r="A327" s="15">
        <v>326</v>
      </c>
      <c r="B327" s="16" t="s">
        <v>930</v>
      </c>
      <c r="C327" s="16"/>
      <c r="D327" s="16" t="s">
        <v>468</v>
      </c>
      <c r="E327" s="16" t="s">
        <v>469</v>
      </c>
      <c r="F327" s="18" t="s">
        <v>138</v>
      </c>
      <c r="G327" s="16" t="s">
        <v>135</v>
      </c>
      <c r="H327" s="16"/>
      <c r="I327" s="16"/>
      <c r="J327" s="21">
        <v>717800</v>
      </c>
      <c r="K327" s="16" t="s">
        <v>945</v>
      </c>
      <c r="L327" s="16" t="s">
        <v>83</v>
      </c>
      <c r="M327" s="55"/>
    </row>
    <row r="328" spans="1:14" ht="41.4" x14ac:dyDescent="0.3">
      <c r="A328" s="15">
        <v>327</v>
      </c>
      <c r="B328" s="16" t="s">
        <v>930</v>
      </c>
      <c r="C328" s="16"/>
      <c r="D328" s="16" t="s">
        <v>468</v>
      </c>
      <c r="E328" s="16" t="s">
        <v>469</v>
      </c>
      <c r="F328" s="9" t="s">
        <v>118</v>
      </c>
      <c r="G328" s="16" t="s">
        <v>96</v>
      </c>
      <c r="H328" s="16"/>
      <c r="I328" s="16"/>
      <c r="J328" s="21">
        <v>447000</v>
      </c>
      <c r="K328" s="16" t="s">
        <v>943</v>
      </c>
      <c r="L328" s="16" t="s">
        <v>83</v>
      </c>
      <c r="M328" s="55"/>
    </row>
    <row r="329" spans="1:14" ht="41.4" x14ac:dyDescent="0.3">
      <c r="A329" s="15">
        <v>328</v>
      </c>
      <c r="B329" s="16" t="s">
        <v>930</v>
      </c>
      <c r="C329" s="16"/>
      <c r="D329" s="16" t="s">
        <v>468</v>
      </c>
      <c r="E329" s="16" t="s">
        <v>469</v>
      </c>
      <c r="F329" s="9" t="s">
        <v>181</v>
      </c>
      <c r="G329" s="16" t="s">
        <v>179</v>
      </c>
      <c r="H329" s="16"/>
      <c r="I329" s="16"/>
      <c r="J329" s="21">
        <v>1569767</v>
      </c>
      <c r="K329" s="16" t="s">
        <v>943</v>
      </c>
      <c r="L329" s="16" t="s">
        <v>83</v>
      </c>
      <c r="M329" s="55"/>
    </row>
    <row r="330" spans="1:14" ht="41.4" x14ac:dyDescent="0.3">
      <c r="A330" s="15">
        <v>329</v>
      </c>
      <c r="B330" s="16" t="s">
        <v>930</v>
      </c>
      <c r="C330" s="16"/>
      <c r="D330" s="16" t="s">
        <v>468</v>
      </c>
      <c r="E330" s="16" t="s">
        <v>469</v>
      </c>
      <c r="F330" s="9" t="s">
        <v>238</v>
      </c>
      <c r="G330" s="16" t="s">
        <v>232</v>
      </c>
      <c r="H330" s="16"/>
      <c r="I330" s="16"/>
      <c r="J330" s="21">
        <v>90000</v>
      </c>
      <c r="K330" s="16" t="s">
        <v>943</v>
      </c>
      <c r="L330" s="16" t="s">
        <v>83</v>
      </c>
      <c r="M330" s="55"/>
    </row>
    <row r="331" spans="1:14" s="31" customFormat="1" ht="41.4" x14ac:dyDescent="0.3">
      <c r="A331" s="15">
        <v>330</v>
      </c>
      <c r="B331" s="16" t="s">
        <v>930</v>
      </c>
      <c r="C331" s="16"/>
      <c r="D331" s="16" t="s">
        <v>468</v>
      </c>
      <c r="E331" s="16" t="s">
        <v>469</v>
      </c>
      <c r="F331" s="18" t="s">
        <v>111</v>
      </c>
      <c r="G331" s="16" t="s">
        <v>80</v>
      </c>
      <c r="H331" s="16"/>
      <c r="I331" s="16"/>
      <c r="J331" s="17">
        <v>464200</v>
      </c>
      <c r="K331" s="16" t="s">
        <v>959</v>
      </c>
      <c r="L331" s="16" t="s">
        <v>83</v>
      </c>
      <c r="M331" s="55"/>
      <c r="N331" s="32"/>
    </row>
    <row r="332" spans="1:14" ht="41.4" x14ac:dyDescent="0.3">
      <c r="A332" s="15">
        <v>331</v>
      </c>
      <c r="B332" s="16" t="s">
        <v>930</v>
      </c>
      <c r="C332" s="16"/>
      <c r="D332" s="16" t="s">
        <v>468</v>
      </c>
      <c r="E332" s="16" t="s">
        <v>469</v>
      </c>
      <c r="F332" s="9" t="s">
        <v>109</v>
      </c>
      <c r="G332" s="16" t="s">
        <v>85</v>
      </c>
      <c r="H332" s="16"/>
      <c r="I332" s="16"/>
      <c r="J332" s="21">
        <v>1800000</v>
      </c>
      <c r="K332" s="16" t="s">
        <v>959</v>
      </c>
      <c r="L332" s="16" t="s">
        <v>83</v>
      </c>
      <c r="M332" s="55"/>
    </row>
    <row r="333" spans="1:14" ht="41.4" x14ac:dyDescent="0.3">
      <c r="A333" s="15">
        <v>332</v>
      </c>
      <c r="B333" s="16" t="s">
        <v>930</v>
      </c>
      <c r="C333" s="16"/>
      <c r="D333" s="16" t="s">
        <v>468</v>
      </c>
      <c r="E333" s="16" t="s">
        <v>469</v>
      </c>
      <c r="F333" s="18" t="s">
        <v>69</v>
      </c>
      <c r="G333" s="16" t="s">
        <v>68</v>
      </c>
      <c r="H333" s="16"/>
      <c r="I333" s="16"/>
      <c r="J333" s="21"/>
      <c r="K333" s="16" t="s">
        <v>959</v>
      </c>
      <c r="L333" s="16" t="s">
        <v>43</v>
      </c>
      <c r="M333" s="55"/>
    </row>
    <row r="334" spans="1:14" ht="41.4" x14ac:dyDescent="0.3">
      <c r="A334" s="15">
        <v>333</v>
      </c>
      <c r="B334" s="16" t="s">
        <v>930</v>
      </c>
      <c r="C334" s="16"/>
      <c r="D334" s="16" t="s">
        <v>468</v>
      </c>
      <c r="E334" s="16" t="s">
        <v>469</v>
      </c>
      <c r="F334" s="18" t="s">
        <v>165</v>
      </c>
      <c r="G334" s="16" t="s">
        <v>135</v>
      </c>
      <c r="H334" s="16"/>
      <c r="I334" s="16"/>
      <c r="J334" s="21">
        <v>1100000</v>
      </c>
      <c r="K334" s="16" t="s">
        <v>959</v>
      </c>
      <c r="L334" s="16" t="s">
        <v>83</v>
      </c>
      <c r="M334" s="55"/>
    </row>
    <row r="335" spans="1:14" ht="41.4" x14ac:dyDescent="0.3">
      <c r="A335" s="15">
        <v>334</v>
      </c>
      <c r="B335" s="16" t="s">
        <v>930</v>
      </c>
      <c r="C335" s="16"/>
      <c r="D335" s="16" t="s">
        <v>468</v>
      </c>
      <c r="E335" s="16" t="s">
        <v>469</v>
      </c>
      <c r="F335" s="18" t="s">
        <v>166</v>
      </c>
      <c r="G335" s="16" t="s">
        <v>135</v>
      </c>
      <c r="H335" s="16"/>
      <c r="I335" s="16"/>
      <c r="J335" s="21">
        <v>1400000</v>
      </c>
      <c r="K335" s="16" t="s">
        <v>959</v>
      </c>
      <c r="L335" s="16" t="s">
        <v>83</v>
      </c>
      <c r="M335" s="55"/>
    </row>
    <row r="336" spans="1:14" ht="41.4" x14ac:dyDescent="0.3">
      <c r="A336" s="15">
        <v>335</v>
      </c>
      <c r="B336" s="16" t="s">
        <v>930</v>
      </c>
      <c r="C336" s="16"/>
      <c r="D336" s="16" t="s">
        <v>468</v>
      </c>
      <c r="E336" s="16" t="s">
        <v>469</v>
      </c>
      <c r="F336" s="18" t="s">
        <v>167</v>
      </c>
      <c r="G336" s="16" t="s">
        <v>53</v>
      </c>
      <c r="H336" s="16"/>
      <c r="I336" s="16"/>
      <c r="J336" s="21">
        <v>3563748</v>
      </c>
      <c r="K336" s="16" t="s">
        <v>959</v>
      </c>
      <c r="L336" s="16" t="s">
        <v>83</v>
      </c>
      <c r="M336" s="55"/>
    </row>
    <row r="337" spans="1:14" s="38" customFormat="1" ht="41.4" x14ac:dyDescent="0.3">
      <c r="A337" s="15">
        <v>336</v>
      </c>
      <c r="B337" s="16" t="s">
        <v>930</v>
      </c>
      <c r="C337" s="16"/>
      <c r="D337" s="16" t="s">
        <v>468</v>
      </c>
      <c r="E337" s="16" t="s">
        <v>469</v>
      </c>
      <c r="F337" s="18" t="s">
        <v>182</v>
      </c>
      <c r="G337" s="16" t="s">
        <v>179</v>
      </c>
      <c r="H337" s="16"/>
      <c r="I337" s="16"/>
      <c r="J337" s="21">
        <v>12592975</v>
      </c>
      <c r="K337" s="16" t="s">
        <v>959</v>
      </c>
      <c r="L337" s="16" t="s">
        <v>83</v>
      </c>
      <c r="M337" s="55" t="s">
        <v>543</v>
      </c>
    </row>
    <row r="338" spans="1:14" s="35" customFormat="1" ht="41.4" x14ac:dyDescent="0.3">
      <c r="A338" s="15">
        <v>337</v>
      </c>
      <c r="B338" s="16" t="s">
        <v>930</v>
      </c>
      <c r="C338" s="16"/>
      <c r="D338" s="16" t="s">
        <v>468</v>
      </c>
      <c r="E338" s="16" t="s">
        <v>469</v>
      </c>
      <c r="F338" s="18" t="s">
        <v>216</v>
      </c>
      <c r="G338" s="16" t="s">
        <v>62</v>
      </c>
      <c r="H338" s="16"/>
      <c r="I338" s="16"/>
      <c r="J338" s="21">
        <v>300000</v>
      </c>
      <c r="K338" s="16" t="s">
        <v>959</v>
      </c>
      <c r="L338" s="16" t="s">
        <v>83</v>
      </c>
      <c r="M338" s="55" t="s">
        <v>592</v>
      </c>
    </row>
    <row r="339" spans="1:14" s="35" customFormat="1" ht="41.4" x14ac:dyDescent="0.3">
      <c r="A339" s="15">
        <v>338</v>
      </c>
      <c r="B339" s="16" t="s">
        <v>930</v>
      </c>
      <c r="C339" s="16"/>
      <c r="D339" s="16" t="s">
        <v>468</v>
      </c>
      <c r="E339" s="16" t="s">
        <v>469</v>
      </c>
      <c r="F339" s="18" t="s">
        <v>287</v>
      </c>
      <c r="G339" s="16" t="s">
        <v>284</v>
      </c>
      <c r="H339" s="16"/>
      <c r="I339" s="16"/>
      <c r="J339" s="21">
        <v>440000</v>
      </c>
      <c r="K339" s="16" t="s">
        <v>945</v>
      </c>
      <c r="L339" s="16" t="s">
        <v>83</v>
      </c>
      <c r="M339" s="55"/>
      <c r="N339" s="56"/>
    </row>
    <row r="340" spans="1:14" ht="41.4" x14ac:dyDescent="0.3">
      <c r="A340" s="15">
        <v>339</v>
      </c>
      <c r="B340" s="16" t="s">
        <v>930</v>
      </c>
      <c r="C340" s="16"/>
      <c r="D340" s="16" t="s">
        <v>468</v>
      </c>
      <c r="E340" s="16" t="s">
        <v>469</v>
      </c>
      <c r="F340" s="18" t="s">
        <v>289</v>
      </c>
      <c r="G340" s="16" t="s">
        <v>288</v>
      </c>
      <c r="H340" s="16"/>
      <c r="I340" s="16"/>
      <c r="J340" s="21">
        <v>1540000</v>
      </c>
      <c r="K340" s="18" t="s">
        <v>965</v>
      </c>
      <c r="L340" s="16" t="s">
        <v>83</v>
      </c>
      <c r="M340" s="55"/>
    </row>
    <row r="341" spans="1:14" ht="41.4" x14ac:dyDescent="0.3">
      <c r="A341" s="15">
        <v>340</v>
      </c>
      <c r="B341" s="16" t="s">
        <v>930</v>
      </c>
      <c r="C341" s="16"/>
      <c r="D341" s="16" t="s">
        <v>468</v>
      </c>
      <c r="E341" s="16" t="s">
        <v>469</v>
      </c>
      <c r="F341" s="18" t="s">
        <v>290</v>
      </c>
      <c r="G341" s="16" t="s">
        <v>288</v>
      </c>
      <c r="H341" s="16"/>
      <c r="I341" s="16"/>
      <c r="J341" s="21">
        <v>2000000</v>
      </c>
      <c r="K341" s="16" t="s">
        <v>959</v>
      </c>
      <c r="L341" s="16" t="s">
        <v>83</v>
      </c>
      <c r="M341" s="55"/>
    </row>
    <row r="342" spans="1:14" ht="41.4" x14ac:dyDescent="0.3">
      <c r="A342" s="15">
        <v>341</v>
      </c>
      <c r="B342" s="16" t="s">
        <v>930</v>
      </c>
      <c r="C342" s="16"/>
      <c r="D342" s="16" t="s">
        <v>468</v>
      </c>
      <c r="E342" s="16" t="s">
        <v>469</v>
      </c>
      <c r="F342" s="18" t="s">
        <v>291</v>
      </c>
      <c r="G342" s="16" t="s">
        <v>288</v>
      </c>
      <c r="H342" s="16"/>
      <c r="I342" s="16"/>
      <c r="J342" s="21">
        <v>1575000</v>
      </c>
      <c r="K342" s="18" t="s">
        <v>965</v>
      </c>
      <c r="L342" s="16" t="s">
        <v>83</v>
      </c>
      <c r="M342" s="55"/>
    </row>
    <row r="343" spans="1:14" ht="41.4" x14ac:dyDescent="0.3">
      <c r="A343" s="15">
        <v>342</v>
      </c>
      <c r="B343" s="16" t="s">
        <v>930</v>
      </c>
      <c r="C343" s="16"/>
      <c r="D343" s="16" t="s">
        <v>468</v>
      </c>
      <c r="E343" s="16" t="s">
        <v>469</v>
      </c>
      <c r="F343" s="18" t="s">
        <v>223</v>
      </c>
      <c r="G343" s="16" t="s">
        <v>218</v>
      </c>
      <c r="H343" s="16"/>
      <c r="I343" s="16"/>
      <c r="J343" s="21">
        <v>225000</v>
      </c>
      <c r="K343" s="16" t="s">
        <v>938</v>
      </c>
      <c r="L343" s="16" t="s">
        <v>83</v>
      </c>
      <c r="M343" s="55"/>
    </row>
    <row r="344" spans="1:14" ht="41.4" x14ac:dyDescent="0.3">
      <c r="A344" s="15">
        <v>343</v>
      </c>
      <c r="B344" s="16" t="s">
        <v>930</v>
      </c>
      <c r="C344" s="16"/>
      <c r="D344" s="16" t="s">
        <v>468</v>
      </c>
      <c r="E344" s="16" t="s">
        <v>469</v>
      </c>
      <c r="F344" s="18" t="s">
        <v>918</v>
      </c>
      <c r="G344" s="16" t="s">
        <v>537</v>
      </c>
      <c r="H344" s="16"/>
      <c r="I344" s="16"/>
      <c r="J344" s="21"/>
      <c r="K344" s="16" t="s">
        <v>959</v>
      </c>
      <c r="L344" s="16" t="s">
        <v>538</v>
      </c>
      <c r="M344" s="55"/>
    </row>
    <row r="345" spans="1:14" ht="41.4" x14ac:dyDescent="0.3">
      <c r="A345" s="15">
        <v>344</v>
      </c>
      <c r="B345" s="16" t="s">
        <v>930</v>
      </c>
      <c r="C345" s="16"/>
      <c r="D345" s="16" t="s">
        <v>468</v>
      </c>
      <c r="E345" s="16" t="s">
        <v>469</v>
      </c>
      <c r="F345" s="18" t="s">
        <v>420</v>
      </c>
      <c r="G345" s="18" t="s">
        <v>144</v>
      </c>
      <c r="H345" s="18"/>
      <c r="I345" s="18"/>
      <c r="J345" s="53" t="s">
        <v>559</v>
      </c>
      <c r="K345" s="18" t="s">
        <v>945</v>
      </c>
      <c r="L345" s="18" t="s">
        <v>909</v>
      </c>
      <c r="M345" s="55"/>
    </row>
    <row r="346" spans="1:14" ht="41.4" x14ac:dyDescent="0.3">
      <c r="A346" s="15">
        <v>345</v>
      </c>
      <c r="B346" s="16" t="s">
        <v>930</v>
      </c>
      <c r="C346" s="16"/>
      <c r="D346" s="16" t="s">
        <v>468</v>
      </c>
      <c r="E346" s="16" t="s">
        <v>469</v>
      </c>
      <c r="F346" s="18" t="s">
        <v>421</v>
      </c>
      <c r="G346" s="18" t="s">
        <v>144</v>
      </c>
      <c r="H346" s="18"/>
      <c r="I346" s="18"/>
      <c r="J346" s="53" t="s">
        <v>593</v>
      </c>
      <c r="K346" s="18" t="s">
        <v>945</v>
      </c>
      <c r="L346" s="18" t="s">
        <v>909</v>
      </c>
      <c r="M346" s="55"/>
    </row>
    <row r="347" spans="1:14" ht="41.4" x14ac:dyDescent="0.3">
      <c r="A347" s="15">
        <v>346</v>
      </c>
      <c r="B347" s="16" t="s">
        <v>930</v>
      </c>
      <c r="C347" s="16"/>
      <c r="D347" s="18" t="s">
        <v>468</v>
      </c>
      <c r="E347" s="18" t="s">
        <v>469</v>
      </c>
      <c r="F347" s="18" t="s">
        <v>578</v>
      </c>
      <c r="G347" s="18" t="s">
        <v>93</v>
      </c>
      <c r="H347" s="18"/>
      <c r="I347" s="18"/>
      <c r="J347" s="53" t="s">
        <v>576</v>
      </c>
      <c r="K347" s="18" t="s">
        <v>577</v>
      </c>
      <c r="L347" s="18" t="s">
        <v>538</v>
      </c>
      <c r="M347" s="55"/>
    </row>
    <row r="348" spans="1:14" ht="41.4" x14ac:dyDescent="0.3">
      <c r="A348" s="15">
        <v>347</v>
      </c>
      <c r="B348" s="16" t="s">
        <v>930</v>
      </c>
      <c r="C348" s="16"/>
      <c r="D348" s="18" t="s">
        <v>468</v>
      </c>
      <c r="E348" s="18" t="s">
        <v>469</v>
      </c>
      <c r="F348" s="18" t="s">
        <v>579</v>
      </c>
      <c r="G348" s="18" t="s">
        <v>93</v>
      </c>
      <c r="H348" s="30"/>
      <c r="I348" s="30"/>
      <c r="J348" s="53" t="s">
        <v>580</v>
      </c>
      <c r="K348" s="18" t="s">
        <v>942</v>
      </c>
      <c r="L348" s="18" t="s">
        <v>538</v>
      </c>
      <c r="M348" s="55"/>
    </row>
    <row r="349" spans="1:14" ht="41.4" x14ac:dyDescent="0.3">
      <c r="A349" s="15">
        <v>348</v>
      </c>
      <c r="B349" s="16" t="s">
        <v>930</v>
      </c>
      <c r="C349" s="16"/>
      <c r="D349" s="18" t="s">
        <v>468</v>
      </c>
      <c r="E349" s="18" t="s">
        <v>469</v>
      </c>
      <c r="F349" s="18" t="s">
        <v>604</v>
      </c>
      <c r="G349" s="18" t="s">
        <v>171</v>
      </c>
      <c r="H349" s="30"/>
      <c r="I349" s="30"/>
      <c r="J349" s="53"/>
      <c r="K349" s="16" t="s">
        <v>945</v>
      </c>
      <c r="L349" s="18" t="s">
        <v>538</v>
      </c>
      <c r="M349" s="55"/>
    </row>
    <row r="350" spans="1:14" ht="41.4" x14ac:dyDescent="0.3">
      <c r="A350" s="15">
        <v>349</v>
      </c>
      <c r="B350" s="16" t="s">
        <v>930</v>
      </c>
      <c r="C350" s="16"/>
      <c r="D350" s="18" t="s">
        <v>468</v>
      </c>
      <c r="E350" s="18" t="s">
        <v>469</v>
      </c>
      <c r="F350" s="18" t="s">
        <v>605</v>
      </c>
      <c r="G350" s="18" t="s">
        <v>171</v>
      </c>
      <c r="H350" s="30"/>
      <c r="I350" s="30"/>
      <c r="J350" s="53"/>
      <c r="K350" s="16" t="s">
        <v>945</v>
      </c>
      <c r="L350" s="18" t="s">
        <v>538</v>
      </c>
      <c r="M350" s="55"/>
    </row>
    <row r="351" spans="1:14" ht="41.4" x14ac:dyDescent="0.3">
      <c r="A351" s="15">
        <v>350</v>
      </c>
      <c r="B351" s="16" t="s">
        <v>930</v>
      </c>
      <c r="C351" s="16"/>
      <c r="D351" s="18" t="s">
        <v>468</v>
      </c>
      <c r="E351" s="18" t="s">
        <v>469</v>
      </c>
      <c r="F351" s="18" t="s">
        <v>627</v>
      </c>
      <c r="G351" s="18" t="s">
        <v>625</v>
      </c>
      <c r="H351" s="30"/>
      <c r="I351" s="30"/>
      <c r="J351" s="53" t="s">
        <v>628</v>
      </c>
      <c r="K351" s="16" t="s">
        <v>945</v>
      </c>
      <c r="L351" s="18" t="s">
        <v>538</v>
      </c>
      <c r="M351" s="55"/>
    </row>
    <row r="352" spans="1:14" ht="41.4" x14ac:dyDescent="0.3">
      <c r="A352" s="15">
        <v>351</v>
      </c>
      <c r="B352" s="16" t="s">
        <v>930</v>
      </c>
      <c r="C352" s="16"/>
      <c r="D352" s="55" t="s">
        <v>468</v>
      </c>
      <c r="E352" s="55" t="s">
        <v>469</v>
      </c>
      <c r="F352" s="55" t="s">
        <v>629</v>
      </c>
      <c r="G352" s="55" t="s">
        <v>270</v>
      </c>
      <c r="H352" s="34"/>
      <c r="I352" s="34"/>
      <c r="J352" s="61" t="s">
        <v>630</v>
      </c>
      <c r="K352" s="16" t="s">
        <v>959</v>
      </c>
      <c r="L352" s="55" t="s">
        <v>538</v>
      </c>
      <c r="M352" s="55"/>
    </row>
    <row r="353" spans="1:13" ht="41.4" x14ac:dyDescent="0.3">
      <c r="A353" s="15">
        <v>352</v>
      </c>
      <c r="B353" s="16" t="s">
        <v>930</v>
      </c>
      <c r="C353" s="16"/>
      <c r="D353" s="55" t="s">
        <v>468</v>
      </c>
      <c r="E353" s="55" t="s">
        <v>469</v>
      </c>
      <c r="F353" s="55" t="s">
        <v>647</v>
      </c>
      <c r="G353" s="55" t="s">
        <v>262</v>
      </c>
      <c r="H353" s="34"/>
      <c r="I353" s="34"/>
      <c r="J353" s="61" t="s">
        <v>648</v>
      </c>
      <c r="K353" s="16" t="s">
        <v>959</v>
      </c>
      <c r="L353" s="55" t="s">
        <v>538</v>
      </c>
      <c r="M353" s="55"/>
    </row>
    <row r="354" spans="1:13" ht="41.4" x14ac:dyDescent="0.3">
      <c r="A354" s="15">
        <v>353</v>
      </c>
      <c r="B354" s="16" t="s">
        <v>930</v>
      </c>
      <c r="C354" s="16"/>
      <c r="D354" s="55" t="s">
        <v>468</v>
      </c>
      <c r="E354" s="55" t="s">
        <v>469</v>
      </c>
      <c r="F354" s="55" t="s">
        <v>649</v>
      </c>
      <c r="G354" s="55" t="s">
        <v>288</v>
      </c>
      <c r="H354" s="34"/>
      <c r="I354" s="34"/>
      <c r="J354" s="61" t="s">
        <v>650</v>
      </c>
      <c r="K354" s="16" t="s">
        <v>943</v>
      </c>
      <c r="L354" s="55" t="s">
        <v>538</v>
      </c>
      <c r="M354" s="55" t="s">
        <v>545</v>
      </c>
    </row>
    <row r="355" spans="1:13" ht="41.4" x14ac:dyDescent="0.3">
      <c r="A355" s="15">
        <v>354</v>
      </c>
      <c r="B355" s="16" t="s">
        <v>930</v>
      </c>
      <c r="C355" s="16"/>
      <c r="D355" s="55" t="s">
        <v>468</v>
      </c>
      <c r="E355" s="55" t="s">
        <v>469</v>
      </c>
      <c r="F355" s="55" t="s">
        <v>920</v>
      </c>
      <c r="G355" s="55" t="s">
        <v>288</v>
      </c>
      <c r="H355" s="34"/>
      <c r="I355" s="34"/>
      <c r="J355" s="61" t="s">
        <v>651</v>
      </c>
      <c r="K355" s="16" t="s">
        <v>959</v>
      </c>
      <c r="L355" s="55" t="s">
        <v>538</v>
      </c>
      <c r="M355" s="55" t="s">
        <v>545</v>
      </c>
    </row>
    <row r="356" spans="1:13" ht="41.4" x14ac:dyDescent="0.3">
      <c r="A356" s="15">
        <v>355</v>
      </c>
      <c r="B356" s="16" t="s">
        <v>930</v>
      </c>
      <c r="C356" s="16"/>
      <c r="D356" s="55" t="s">
        <v>468</v>
      </c>
      <c r="E356" s="55" t="s">
        <v>469</v>
      </c>
      <c r="F356" s="55" t="s">
        <v>665</v>
      </c>
      <c r="G356" s="55" t="s">
        <v>26</v>
      </c>
      <c r="H356" s="34"/>
      <c r="I356" s="34"/>
      <c r="J356" s="61"/>
      <c r="K356" s="16" t="s">
        <v>959</v>
      </c>
      <c r="L356" s="55" t="s">
        <v>538</v>
      </c>
      <c r="M356" s="55"/>
    </row>
    <row r="357" spans="1:13" ht="41.4" x14ac:dyDescent="0.3">
      <c r="A357" s="15">
        <v>356</v>
      </c>
      <c r="B357" s="16" t="s">
        <v>930</v>
      </c>
      <c r="C357" s="16"/>
      <c r="D357" s="55" t="s">
        <v>468</v>
      </c>
      <c r="E357" s="55" t="s">
        <v>469</v>
      </c>
      <c r="F357" s="55" t="s">
        <v>667</v>
      </c>
      <c r="G357" s="55" t="s">
        <v>26</v>
      </c>
      <c r="H357" s="34"/>
      <c r="I357" s="34"/>
      <c r="J357" s="61"/>
      <c r="K357" s="16" t="s">
        <v>943</v>
      </c>
      <c r="L357" s="55" t="s">
        <v>538</v>
      </c>
      <c r="M357" s="55"/>
    </row>
    <row r="358" spans="1:13" ht="41.4" x14ac:dyDescent="0.3">
      <c r="A358" s="15">
        <v>357</v>
      </c>
      <c r="B358" s="16" t="s">
        <v>930</v>
      </c>
      <c r="C358" s="16"/>
      <c r="D358" s="55" t="s">
        <v>468</v>
      </c>
      <c r="E358" s="55" t="s">
        <v>469</v>
      </c>
      <c r="F358" s="55" t="s">
        <v>677</v>
      </c>
      <c r="G358" s="55" t="s">
        <v>254</v>
      </c>
      <c r="H358" s="34"/>
      <c r="I358" s="34"/>
      <c r="J358" s="61"/>
      <c r="K358" s="16" t="s">
        <v>959</v>
      </c>
      <c r="L358" s="55" t="s">
        <v>538</v>
      </c>
      <c r="M358" s="55"/>
    </row>
    <row r="359" spans="1:13" ht="41.4" x14ac:dyDescent="0.3">
      <c r="A359" s="15">
        <v>358</v>
      </c>
      <c r="B359" s="16" t="s">
        <v>930</v>
      </c>
      <c r="C359" s="16"/>
      <c r="D359" s="55" t="s">
        <v>468</v>
      </c>
      <c r="E359" s="55" t="s">
        <v>469</v>
      </c>
      <c r="F359" s="55" t="s">
        <v>685</v>
      </c>
      <c r="G359" s="55" t="s">
        <v>36</v>
      </c>
      <c r="H359" s="34"/>
      <c r="I359" s="34"/>
      <c r="J359" s="61"/>
      <c r="K359" s="16" t="s">
        <v>959</v>
      </c>
      <c r="L359" s="55" t="s">
        <v>538</v>
      </c>
      <c r="M359" s="55"/>
    </row>
    <row r="360" spans="1:13" ht="41.4" x14ac:dyDescent="0.3">
      <c r="A360" s="15">
        <v>359</v>
      </c>
      <c r="B360" s="16" t="s">
        <v>930</v>
      </c>
      <c r="C360" s="16"/>
      <c r="D360" s="55" t="s">
        <v>468</v>
      </c>
      <c r="E360" s="55" t="s">
        <v>469</v>
      </c>
      <c r="F360" s="55" t="s">
        <v>700</v>
      </c>
      <c r="G360" s="55" t="s">
        <v>293</v>
      </c>
      <c r="H360" s="34"/>
      <c r="I360" s="34"/>
      <c r="J360" s="61"/>
      <c r="K360" s="16" t="s">
        <v>959</v>
      </c>
      <c r="L360" s="55" t="s">
        <v>538</v>
      </c>
      <c r="M360" s="55"/>
    </row>
    <row r="361" spans="1:13" ht="41.4" x14ac:dyDescent="0.3">
      <c r="A361" s="15">
        <v>360</v>
      </c>
      <c r="B361" s="16" t="s">
        <v>930</v>
      </c>
      <c r="C361" s="16"/>
      <c r="D361" s="55" t="s">
        <v>468</v>
      </c>
      <c r="E361" s="55" t="s">
        <v>469</v>
      </c>
      <c r="F361" s="55" t="s">
        <v>701</v>
      </c>
      <c r="G361" s="55" t="s">
        <v>293</v>
      </c>
      <c r="H361" s="34"/>
      <c r="I361" s="34"/>
      <c r="J361" s="61" t="s">
        <v>702</v>
      </c>
      <c r="K361" s="16" t="s">
        <v>959</v>
      </c>
      <c r="L361" s="55" t="s">
        <v>538</v>
      </c>
      <c r="M361" s="55"/>
    </row>
    <row r="362" spans="1:13" ht="41.4" x14ac:dyDescent="0.3">
      <c r="A362" s="15">
        <v>361</v>
      </c>
      <c r="B362" s="16" t="s">
        <v>930</v>
      </c>
      <c r="C362" s="16"/>
      <c r="D362" s="55" t="s">
        <v>468</v>
      </c>
      <c r="E362" s="55" t="s">
        <v>469</v>
      </c>
      <c r="F362" s="55" t="s">
        <v>703</v>
      </c>
      <c r="G362" s="55" t="s">
        <v>293</v>
      </c>
      <c r="H362" s="34"/>
      <c r="I362" s="34"/>
      <c r="J362" s="61">
        <v>758598.57</v>
      </c>
      <c r="K362" s="16" t="s">
        <v>943</v>
      </c>
      <c r="L362" s="55" t="s">
        <v>538</v>
      </c>
      <c r="M362" s="55"/>
    </row>
    <row r="363" spans="1:13" ht="41.4" x14ac:dyDescent="0.3">
      <c r="A363" s="15">
        <v>362</v>
      </c>
      <c r="B363" s="16" t="s">
        <v>930</v>
      </c>
      <c r="C363" s="16"/>
      <c r="D363" s="55" t="s">
        <v>468</v>
      </c>
      <c r="E363" s="55" t="s">
        <v>469</v>
      </c>
      <c r="F363" s="55" t="s">
        <v>704</v>
      </c>
      <c r="G363" s="55" t="s">
        <v>293</v>
      </c>
      <c r="H363" s="34"/>
      <c r="I363" s="34"/>
      <c r="J363" s="61"/>
      <c r="K363" s="16" t="s">
        <v>945</v>
      </c>
      <c r="L363" s="55" t="s">
        <v>538</v>
      </c>
      <c r="M363" s="55"/>
    </row>
    <row r="364" spans="1:13" ht="96.6" x14ac:dyDescent="0.3">
      <c r="A364" s="15">
        <v>363</v>
      </c>
      <c r="B364" s="16" t="s">
        <v>930</v>
      </c>
      <c r="C364" s="16"/>
      <c r="D364" s="55" t="s">
        <v>468</v>
      </c>
      <c r="E364" s="55" t="s">
        <v>469</v>
      </c>
      <c r="F364" s="55" t="s">
        <v>919</v>
      </c>
      <c r="G364" s="55" t="s">
        <v>197</v>
      </c>
      <c r="H364" s="34"/>
      <c r="I364" s="34"/>
      <c r="J364" s="61"/>
      <c r="K364" s="55" t="s">
        <v>939</v>
      </c>
      <c r="L364" s="55" t="s">
        <v>538</v>
      </c>
      <c r="M364" s="55"/>
    </row>
    <row r="365" spans="1:13" ht="41.4" x14ac:dyDescent="0.3">
      <c r="A365" s="15">
        <v>364</v>
      </c>
      <c r="B365" s="16" t="s">
        <v>930</v>
      </c>
      <c r="C365" s="16"/>
      <c r="D365" s="55" t="s">
        <v>468</v>
      </c>
      <c r="E365" s="55" t="s">
        <v>469</v>
      </c>
      <c r="F365" s="55" t="s">
        <v>738</v>
      </c>
      <c r="G365" s="55" t="s">
        <v>197</v>
      </c>
      <c r="H365" s="34"/>
      <c r="I365" s="34"/>
      <c r="J365" s="61"/>
      <c r="K365" s="55" t="s">
        <v>940</v>
      </c>
      <c r="L365" s="55" t="s">
        <v>538</v>
      </c>
      <c r="M365" s="55"/>
    </row>
    <row r="366" spans="1:13" ht="41.4" x14ac:dyDescent="0.3">
      <c r="A366" s="15">
        <v>365</v>
      </c>
      <c r="B366" s="16" t="s">
        <v>930</v>
      </c>
      <c r="C366" s="16"/>
      <c r="D366" s="55" t="s">
        <v>468</v>
      </c>
      <c r="E366" s="55" t="s">
        <v>469</v>
      </c>
      <c r="F366" s="55" t="s">
        <v>739</v>
      </c>
      <c r="G366" s="55" t="s">
        <v>197</v>
      </c>
      <c r="H366" s="34"/>
      <c r="I366" s="34"/>
      <c r="J366" s="61" t="s">
        <v>740</v>
      </c>
      <c r="K366" s="55" t="s">
        <v>960</v>
      </c>
      <c r="L366" s="55" t="s">
        <v>538</v>
      </c>
      <c r="M366" s="55"/>
    </row>
    <row r="367" spans="1:13" ht="41.4" x14ac:dyDescent="0.3">
      <c r="A367" s="15">
        <v>366</v>
      </c>
      <c r="B367" s="16" t="s">
        <v>930</v>
      </c>
      <c r="C367" s="16"/>
      <c r="D367" s="55" t="s">
        <v>468</v>
      </c>
      <c r="E367" s="55" t="s">
        <v>469</v>
      </c>
      <c r="F367" s="55" t="s">
        <v>921</v>
      </c>
      <c r="G367" s="55" t="s">
        <v>197</v>
      </c>
      <c r="H367" s="34"/>
      <c r="I367" s="34"/>
      <c r="J367" s="61"/>
      <c r="K367" s="55" t="s">
        <v>960</v>
      </c>
      <c r="L367" s="55" t="s">
        <v>538</v>
      </c>
      <c r="M367" s="55"/>
    </row>
    <row r="368" spans="1:13" ht="41.4" x14ac:dyDescent="0.3">
      <c r="A368" s="15">
        <v>367</v>
      </c>
      <c r="B368" s="16" t="s">
        <v>930</v>
      </c>
      <c r="C368" s="16"/>
      <c r="D368" s="55" t="s">
        <v>468</v>
      </c>
      <c r="E368" s="55" t="s">
        <v>469</v>
      </c>
      <c r="F368" s="55" t="s">
        <v>741</v>
      </c>
      <c r="G368" s="55" t="s">
        <v>197</v>
      </c>
      <c r="H368" s="34"/>
      <c r="I368" s="34"/>
      <c r="J368" s="61"/>
      <c r="K368" s="55" t="s">
        <v>940</v>
      </c>
      <c r="L368" s="55" t="s">
        <v>538</v>
      </c>
      <c r="M368" s="55"/>
    </row>
    <row r="369" spans="1:13" ht="41.4" x14ac:dyDescent="0.3">
      <c r="A369" s="15">
        <v>368</v>
      </c>
      <c r="B369" s="16" t="s">
        <v>930</v>
      </c>
      <c r="C369" s="16"/>
      <c r="D369" s="55" t="s">
        <v>468</v>
      </c>
      <c r="E369" s="55" t="s">
        <v>469</v>
      </c>
      <c r="F369" s="55" t="s">
        <v>762</v>
      </c>
      <c r="G369" s="55" t="s">
        <v>30</v>
      </c>
      <c r="H369" s="34"/>
      <c r="I369" s="34"/>
      <c r="J369" s="61"/>
      <c r="K369" s="16" t="s">
        <v>959</v>
      </c>
      <c r="L369" s="55" t="s">
        <v>538</v>
      </c>
      <c r="M369" s="55"/>
    </row>
    <row r="370" spans="1:13" ht="41.4" x14ac:dyDescent="0.3">
      <c r="A370" s="15">
        <v>369</v>
      </c>
      <c r="B370" s="16" t="s">
        <v>930</v>
      </c>
      <c r="C370" s="16"/>
      <c r="D370" s="55" t="s">
        <v>468</v>
      </c>
      <c r="E370" s="55" t="s">
        <v>469</v>
      </c>
      <c r="F370" s="55" t="s">
        <v>763</v>
      </c>
      <c r="G370" s="55" t="s">
        <v>30</v>
      </c>
      <c r="H370" s="34"/>
      <c r="I370" s="34"/>
      <c r="J370" s="61"/>
      <c r="K370" s="55" t="s">
        <v>965</v>
      </c>
      <c r="L370" s="55" t="s">
        <v>538</v>
      </c>
      <c r="M370" s="55"/>
    </row>
    <row r="371" spans="1:13" ht="41.4" x14ac:dyDescent="0.3">
      <c r="A371" s="15">
        <v>370</v>
      </c>
      <c r="B371" s="16" t="s">
        <v>930</v>
      </c>
      <c r="C371" s="16"/>
      <c r="D371" s="55" t="s">
        <v>468</v>
      </c>
      <c r="E371" s="55" t="s">
        <v>469</v>
      </c>
      <c r="F371" s="55" t="s">
        <v>764</v>
      </c>
      <c r="G371" s="55" t="s">
        <v>30</v>
      </c>
      <c r="H371" s="34"/>
      <c r="I371" s="34"/>
      <c r="J371" s="61"/>
      <c r="K371" s="16" t="s">
        <v>943</v>
      </c>
      <c r="L371" s="55" t="s">
        <v>538</v>
      </c>
      <c r="M371" s="55"/>
    </row>
    <row r="372" spans="1:13" ht="41.4" x14ac:dyDescent="0.3">
      <c r="A372" s="15">
        <v>371</v>
      </c>
      <c r="B372" s="16" t="s">
        <v>930</v>
      </c>
      <c r="C372" s="16"/>
      <c r="D372" s="55" t="s">
        <v>468</v>
      </c>
      <c r="E372" s="55" t="s">
        <v>469</v>
      </c>
      <c r="F372" s="55" t="s">
        <v>765</v>
      </c>
      <c r="G372" s="55" t="s">
        <v>30</v>
      </c>
      <c r="H372" s="34"/>
      <c r="I372" s="34"/>
      <c r="J372" s="61"/>
      <c r="K372" s="16" t="s">
        <v>943</v>
      </c>
      <c r="L372" s="55" t="s">
        <v>538</v>
      </c>
      <c r="M372" s="55"/>
    </row>
    <row r="373" spans="1:13" ht="41.4" x14ac:dyDescent="0.3">
      <c r="A373" s="15">
        <v>372</v>
      </c>
      <c r="B373" s="16" t="s">
        <v>930</v>
      </c>
      <c r="C373" s="16"/>
      <c r="D373" s="55" t="s">
        <v>468</v>
      </c>
      <c r="E373" s="55" t="s">
        <v>469</v>
      </c>
      <c r="F373" s="55" t="s">
        <v>766</v>
      </c>
      <c r="G373" s="55" t="s">
        <v>30</v>
      </c>
      <c r="H373" s="34"/>
      <c r="I373" s="34"/>
      <c r="J373" s="61"/>
      <c r="K373" s="16" t="s">
        <v>959</v>
      </c>
      <c r="L373" s="55" t="s">
        <v>538</v>
      </c>
      <c r="M373" s="55"/>
    </row>
    <row r="374" spans="1:13" ht="41.4" x14ac:dyDescent="0.3">
      <c r="A374" s="15">
        <v>373</v>
      </c>
      <c r="B374" s="16" t="s">
        <v>930</v>
      </c>
      <c r="C374" s="16"/>
      <c r="D374" s="55" t="s">
        <v>468</v>
      </c>
      <c r="E374" s="55" t="s">
        <v>469</v>
      </c>
      <c r="F374" s="55" t="s">
        <v>767</v>
      </c>
      <c r="G374" s="55" t="s">
        <v>30</v>
      </c>
      <c r="H374" s="34"/>
      <c r="I374" s="34"/>
      <c r="J374" s="61"/>
      <c r="K374" s="16" t="s">
        <v>943</v>
      </c>
      <c r="L374" s="55" t="s">
        <v>538</v>
      </c>
      <c r="M374" s="55"/>
    </row>
    <row r="375" spans="1:13" ht="41.4" x14ac:dyDescent="0.3">
      <c r="A375" s="15">
        <v>374</v>
      </c>
      <c r="B375" s="16" t="s">
        <v>930</v>
      </c>
      <c r="C375" s="16"/>
      <c r="D375" s="55" t="s">
        <v>468</v>
      </c>
      <c r="E375" s="55" t="s">
        <v>469</v>
      </c>
      <c r="F375" s="55" t="s">
        <v>768</v>
      </c>
      <c r="G375" s="55" t="s">
        <v>30</v>
      </c>
      <c r="H375" s="34"/>
      <c r="I375" s="34"/>
      <c r="J375" s="61"/>
      <c r="K375" s="16" t="s">
        <v>945</v>
      </c>
      <c r="L375" s="55" t="s">
        <v>538</v>
      </c>
      <c r="M375" s="55"/>
    </row>
    <row r="376" spans="1:13" ht="41.4" x14ac:dyDescent="0.3">
      <c r="A376" s="15">
        <v>375</v>
      </c>
      <c r="B376" s="16" t="s">
        <v>930</v>
      </c>
      <c r="C376" s="16"/>
      <c r="D376" s="55" t="s">
        <v>468</v>
      </c>
      <c r="E376" s="55" t="s">
        <v>469</v>
      </c>
      <c r="F376" s="55" t="s">
        <v>829</v>
      </c>
      <c r="G376" s="55" t="s">
        <v>771</v>
      </c>
      <c r="H376" s="34"/>
      <c r="I376" s="34"/>
      <c r="J376" s="61" t="s">
        <v>830</v>
      </c>
      <c r="K376" s="55" t="s">
        <v>941</v>
      </c>
      <c r="L376" s="55" t="s">
        <v>538</v>
      </c>
      <c r="M376" s="55"/>
    </row>
    <row r="377" spans="1:13" ht="41.4" x14ac:dyDescent="0.3">
      <c r="A377" s="15">
        <v>376</v>
      </c>
      <c r="B377" s="16" t="s">
        <v>930</v>
      </c>
      <c r="C377" s="16"/>
      <c r="D377" s="55" t="s">
        <v>468</v>
      </c>
      <c r="E377" s="55" t="s">
        <v>469</v>
      </c>
      <c r="F377" s="55" t="s">
        <v>833</v>
      </c>
      <c r="G377" s="55" t="s">
        <v>771</v>
      </c>
      <c r="H377" s="34"/>
      <c r="I377" s="34"/>
      <c r="J377" s="61" t="s">
        <v>834</v>
      </c>
      <c r="K377" s="16" t="s">
        <v>959</v>
      </c>
      <c r="L377" s="55" t="s">
        <v>538</v>
      </c>
      <c r="M377" s="55"/>
    </row>
    <row r="378" spans="1:13" ht="55.2" x14ac:dyDescent="0.3">
      <c r="A378" s="15">
        <v>377</v>
      </c>
      <c r="B378" s="16" t="s">
        <v>930</v>
      </c>
      <c r="C378" s="16"/>
      <c r="D378" s="55" t="s">
        <v>468</v>
      </c>
      <c r="E378" s="55" t="s">
        <v>469</v>
      </c>
      <c r="F378" s="55" t="s">
        <v>835</v>
      </c>
      <c r="G378" s="55" t="s">
        <v>771</v>
      </c>
      <c r="H378" s="34"/>
      <c r="I378" s="34"/>
      <c r="J378" s="61" t="s">
        <v>836</v>
      </c>
      <c r="K378" s="55" t="s">
        <v>791</v>
      </c>
      <c r="L378" s="55" t="s">
        <v>538</v>
      </c>
      <c r="M378" s="55"/>
    </row>
    <row r="379" spans="1:13" ht="41.4" x14ac:dyDescent="0.3">
      <c r="A379" s="15">
        <v>378</v>
      </c>
      <c r="B379" s="16" t="s">
        <v>930</v>
      </c>
      <c r="C379" s="16"/>
      <c r="D379" s="55" t="s">
        <v>468</v>
      </c>
      <c r="E379" s="55" t="s">
        <v>469</v>
      </c>
      <c r="F379" s="55" t="s">
        <v>837</v>
      </c>
      <c r="G379" s="55" t="s">
        <v>771</v>
      </c>
      <c r="H379" s="34"/>
      <c r="I379" s="34"/>
      <c r="J379" s="61"/>
      <c r="K379" s="16" t="s">
        <v>943</v>
      </c>
      <c r="L379" s="55" t="s">
        <v>538</v>
      </c>
      <c r="M379" s="55"/>
    </row>
    <row r="380" spans="1:13" ht="41.4" x14ac:dyDescent="0.3">
      <c r="A380" s="15">
        <v>379</v>
      </c>
      <c r="B380" s="16" t="s">
        <v>930</v>
      </c>
      <c r="C380" s="16"/>
      <c r="D380" s="55" t="s">
        <v>468</v>
      </c>
      <c r="E380" s="55" t="s">
        <v>469</v>
      </c>
      <c r="F380" s="55" t="s">
        <v>838</v>
      </c>
      <c r="G380" s="55" t="s">
        <v>771</v>
      </c>
      <c r="H380" s="34"/>
      <c r="I380" s="34"/>
      <c r="J380" s="61"/>
      <c r="K380" s="16" t="s">
        <v>945</v>
      </c>
      <c r="L380" s="55" t="s">
        <v>538</v>
      </c>
      <c r="M380" s="55"/>
    </row>
    <row r="381" spans="1:13" ht="41.4" x14ac:dyDescent="0.3">
      <c r="A381" s="15">
        <v>380</v>
      </c>
      <c r="B381" s="16" t="s">
        <v>930</v>
      </c>
      <c r="C381" s="16"/>
      <c r="D381" s="55" t="s">
        <v>468</v>
      </c>
      <c r="E381" s="55" t="s">
        <v>469</v>
      </c>
      <c r="F381" s="55" t="s">
        <v>839</v>
      </c>
      <c r="G381" s="55" t="s">
        <v>771</v>
      </c>
      <c r="H381" s="34"/>
      <c r="I381" s="34"/>
      <c r="J381" s="61" t="s">
        <v>840</v>
      </c>
      <c r="K381" s="55" t="s">
        <v>940</v>
      </c>
      <c r="L381" s="55" t="s">
        <v>538</v>
      </c>
      <c r="M381" s="55"/>
    </row>
    <row r="382" spans="1:13" ht="41.4" x14ac:dyDescent="0.3">
      <c r="A382" s="15">
        <v>381</v>
      </c>
      <c r="B382" s="16" t="s">
        <v>930</v>
      </c>
      <c r="C382" s="16"/>
      <c r="D382" s="18" t="s">
        <v>468</v>
      </c>
      <c r="E382" s="18" t="s">
        <v>469</v>
      </c>
      <c r="F382" s="9" t="s">
        <v>821</v>
      </c>
      <c r="G382" s="18" t="s">
        <v>771</v>
      </c>
      <c r="H382" s="30"/>
      <c r="I382" s="30"/>
      <c r="J382" s="67" t="s">
        <v>822</v>
      </c>
      <c r="K382" s="18" t="s">
        <v>823</v>
      </c>
      <c r="L382" s="18" t="s">
        <v>538</v>
      </c>
      <c r="M382" s="55"/>
    </row>
    <row r="383" spans="1:13" ht="41.4" x14ac:dyDescent="0.3">
      <c r="A383" s="15">
        <v>382</v>
      </c>
      <c r="B383" s="16" t="s">
        <v>930</v>
      </c>
      <c r="C383" s="16"/>
      <c r="D383" s="58" t="s">
        <v>449</v>
      </c>
      <c r="E383" s="58" t="s">
        <v>452</v>
      </c>
      <c r="F383" s="37" t="s">
        <v>250</v>
      </c>
      <c r="G383" s="55" t="s">
        <v>54</v>
      </c>
      <c r="H383" s="45"/>
      <c r="I383" s="45"/>
      <c r="J383" s="61">
        <v>140000</v>
      </c>
      <c r="K383" s="55" t="s">
        <v>65</v>
      </c>
      <c r="L383" s="55" t="s">
        <v>81</v>
      </c>
      <c r="M383" s="55"/>
    </row>
    <row r="384" spans="1:13" ht="82.8" x14ac:dyDescent="0.3">
      <c r="A384" s="15">
        <v>383</v>
      </c>
      <c r="B384" s="45"/>
      <c r="C384" s="36" t="s">
        <v>931</v>
      </c>
      <c r="D384" s="16" t="s">
        <v>472</v>
      </c>
      <c r="E384" s="16" t="s">
        <v>481</v>
      </c>
      <c r="F384" s="18" t="s">
        <v>60</v>
      </c>
      <c r="G384" s="18" t="s">
        <v>62</v>
      </c>
      <c r="H384" s="16"/>
      <c r="I384" s="16"/>
      <c r="J384" s="17">
        <v>2886723</v>
      </c>
      <c r="K384" s="16" t="s">
        <v>49</v>
      </c>
      <c r="L384" s="16" t="s">
        <v>43</v>
      </c>
      <c r="M384" s="55"/>
    </row>
    <row r="385" spans="1:13" ht="82.8" x14ac:dyDescent="0.3">
      <c r="A385" s="15">
        <v>384</v>
      </c>
      <c r="B385" s="45"/>
      <c r="C385" s="36" t="s">
        <v>931</v>
      </c>
      <c r="D385" s="16" t="s">
        <v>472</v>
      </c>
      <c r="E385" s="16" t="s">
        <v>481</v>
      </c>
      <c r="F385" s="16" t="s">
        <v>61</v>
      </c>
      <c r="G385" s="18" t="s">
        <v>53</v>
      </c>
      <c r="H385" s="16"/>
      <c r="I385" s="16"/>
      <c r="J385" s="17">
        <v>1095177.9099999999</v>
      </c>
      <c r="K385" s="16" t="s">
        <v>49</v>
      </c>
      <c r="L385" s="16" t="s">
        <v>43</v>
      </c>
      <c r="M385" s="55"/>
    </row>
    <row r="386" spans="1:13" ht="82.8" x14ac:dyDescent="0.3">
      <c r="A386" s="15">
        <v>385</v>
      </c>
      <c r="B386" s="45"/>
      <c r="C386" s="36" t="s">
        <v>931</v>
      </c>
      <c r="D386" s="16" t="s">
        <v>472</v>
      </c>
      <c r="E386" s="16" t="s">
        <v>481</v>
      </c>
      <c r="F386" s="18" t="s">
        <v>67</v>
      </c>
      <c r="G386" s="16" t="s">
        <v>68</v>
      </c>
      <c r="H386" s="16"/>
      <c r="I386" s="16"/>
      <c r="J386" s="21"/>
      <c r="K386" s="16" t="s">
        <v>65</v>
      </c>
      <c r="L386" s="16" t="s">
        <v>43</v>
      </c>
      <c r="M386" s="55"/>
    </row>
    <row r="387" spans="1:13" ht="82.8" x14ac:dyDescent="0.3">
      <c r="A387" s="15">
        <v>386</v>
      </c>
      <c r="B387" s="45"/>
      <c r="C387" s="36" t="s">
        <v>931</v>
      </c>
      <c r="D387" s="16" t="s">
        <v>472</v>
      </c>
      <c r="E387" s="16" t="s">
        <v>481</v>
      </c>
      <c r="F387" s="9" t="s">
        <v>110</v>
      </c>
      <c r="G387" s="16" t="s">
        <v>85</v>
      </c>
      <c r="H387" s="16"/>
      <c r="I387" s="16"/>
      <c r="J387" s="21">
        <v>3150000</v>
      </c>
      <c r="K387" s="16" t="s">
        <v>957</v>
      </c>
      <c r="L387" s="16" t="s">
        <v>83</v>
      </c>
      <c r="M387" s="55"/>
    </row>
    <row r="388" spans="1:13" ht="82.8" x14ac:dyDescent="0.3">
      <c r="A388" s="15">
        <v>387</v>
      </c>
      <c r="B388" s="45"/>
      <c r="C388" s="36" t="s">
        <v>931</v>
      </c>
      <c r="D388" s="16" t="s">
        <v>472</v>
      </c>
      <c r="E388" s="16" t="s">
        <v>481</v>
      </c>
      <c r="F388" s="9" t="s">
        <v>257</v>
      </c>
      <c r="G388" s="16" t="s">
        <v>36</v>
      </c>
      <c r="H388" s="16"/>
      <c r="I388" s="16"/>
      <c r="J388" s="21">
        <v>104648</v>
      </c>
      <c r="K388" s="16" t="s">
        <v>957</v>
      </c>
      <c r="L388" s="16" t="s">
        <v>83</v>
      </c>
      <c r="M388" s="55" t="s">
        <v>546</v>
      </c>
    </row>
    <row r="389" spans="1:13" ht="82.8" x14ac:dyDescent="0.3">
      <c r="A389" s="15">
        <v>388</v>
      </c>
      <c r="B389" s="45"/>
      <c r="C389" s="36" t="s">
        <v>931</v>
      </c>
      <c r="D389" s="18" t="s">
        <v>472</v>
      </c>
      <c r="E389" s="18" t="s">
        <v>481</v>
      </c>
      <c r="F389" s="9" t="s">
        <v>552</v>
      </c>
      <c r="G389" s="18" t="s">
        <v>135</v>
      </c>
      <c r="H389" s="18"/>
      <c r="I389" s="18"/>
      <c r="J389" s="53" t="s">
        <v>553</v>
      </c>
      <c r="K389" s="16" t="s">
        <v>957</v>
      </c>
      <c r="L389" s="18" t="s">
        <v>538</v>
      </c>
      <c r="M389" s="55"/>
    </row>
    <row r="390" spans="1:13" ht="82.8" x14ac:dyDescent="0.3">
      <c r="A390" s="15">
        <v>389</v>
      </c>
      <c r="B390" s="45"/>
      <c r="C390" s="36" t="s">
        <v>931</v>
      </c>
      <c r="D390" s="18" t="s">
        <v>472</v>
      </c>
      <c r="E390" s="18" t="s">
        <v>481</v>
      </c>
      <c r="F390" s="9" t="s">
        <v>581</v>
      </c>
      <c r="G390" s="18" t="s">
        <v>93</v>
      </c>
      <c r="H390" s="18"/>
      <c r="I390" s="18"/>
      <c r="J390" s="53" t="s">
        <v>582</v>
      </c>
      <c r="K390" s="16" t="s">
        <v>957</v>
      </c>
      <c r="L390" s="18" t="s">
        <v>538</v>
      </c>
      <c r="M390" s="55"/>
    </row>
    <row r="391" spans="1:13" ht="82.8" x14ac:dyDescent="0.3">
      <c r="A391" s="15">
        <v>390</v>
      </c>
      <c r="B391" s="45"/>
      <c r="C391" s="36" t="s">
        <v>931</v>
      </c>
      <c r="D391" s="18" t="s">
        <v>472</v>
      </c>
      <c r="E391" s="18" t="s">
        <v>481</v>
      </c>
      <c r="F391" s="9" t="s">
        <v>640</v>
      </c>
      <c r="G391" s="18" t="s">
        <v>262</v>
      </c>
      <c r="H391" s="18"/>
      <c r="I391" s="18"/>
      <c r="J391" s="75" t="s">
        <v>641</v>
      </c>
      <c r="K391" s="18" t="s">
        <v>947</v>
      </c>
      <c r="L391" s="18" t="s">
        <v>538</v>
      </c>
      <c r="M391" s="55"/>
    </row>
    <row r="392" spans="1:13" ht="82.8" x14ac:dyDescent="0.3">
      <c r="A392" s="15">
        <v>391</v>
      </c>
      <c r="B392" s="45"/>
      <c r="C392" s="36" t="s">
        <v>931</v>
      </c>
      <c r="D392" s="18" t="s">
        <v>472</v>
      </c>
      <c r="E392" s="18" t="s">
        <v>481</v>
      </c>
      <c r="F392" s="9" t="s">
        <v>643</v>
      </c>
      <c r="G392" s="18" t="s">
        <v>262</v>
      </c>
      <c r="H392" s="18"/>
      <c r="I392" s="18"/>
      <c r="J392" s="76" t="s">
        <v>676</v>
      </c>
      <c r="K392" s="16" t="s">
        <v>957</v>
      </c>
      <c r="L392" s="18" t="s">
        <v>538</v>
      </c>
      <c r="M392" s="55"/>
    </row>
    <row r="393" spans="1:13" ht="82.8" x14ac:dyDescent="0.3">
      <c r="A393" s="15">
        <v>392</v>
      </c>
      <c r="B393" s="45"/>
      <c r="C393" s="36" t="s">
        <v>931</v>
      </c>
      <c r="D393" s="18" t="s">
        <v>472</v>
      </c>
      <c r="E393" s="18" t="s">
        <v>481</v>
      </c>
      <c r="F393" s="9" t="s">
        <v>666</v>
      </c>
      <c r="G393" s="18" t="s">
        <v>26</v>
      </c>
      <c r="H393" s="18"/>
      <c r="I393" s="18"/>
      <c r="J393" s="67"/>
      <c r="K393" s="16" t="s">
        <v>957</v>
      </c>
      <c r="L393" s="18" t="s">
        <v>538</v>
      </c>
      <c r="M393" s="55"/>
    </row>
    <row r="394" spans="1:13" ht="41.4" x14ac:dyDescent="0.3">
      <c r="A394" s="15">
        <v>393</v>
      </c>
      <c r="B394" s="45"/>
      <c r="C394" s="16" t="s">
        <v>932</v>
      </c>
      <c r="D394" s="16" t="s">
        <v>475</v>
      </c>
      <c r="E394" s="16" t="s">
        <v>480</v>
      </c>
      <c r="F394" s="9" t="s">
        <v>675</v>
      </c>
      <c r="G394" s="18" t="s">
        <v>254</v>
      </c>
      <c r="H394" s="18"/>
      <c r="I394" s="18"/>
      <c r="J394" s="67"/>
      <c r="K394" s="16" t="s">
        <v>952</v>
      </c>
      <c r="L394" s="18" t="s">
        <v>538</v>
      </c>
      <c r="M394" s="55"/>
    </row>
    <row r="395" spans="1:13" ht="82.8" x14ac:dyDescent="0.3">
      <c r="A395" s="15">
        <v>394</v>
      </c>
      <c r="B395" s="45"/>
      <c r="C395" s="36" t="s">
        <v>931</v>
      </c>
      <c r="D395" s="18" t="s">
        <v>472</v>
      </c>
      <c r="E395" s="18" t="s">
        <v>481</v>
      </c>
      <c r="F395" s="9" t="s">
        <v>705</v>
      </c>
      <c r="G395" s="18" t="s">
        <v>293</v>
      </c>
      <c r="H395" s="18"/>
      <c r="I395" s="18"/>
      <c r="J395" s="67" t="s">
        <v>706</v>
      </c>
      <c r="K395" s="16" t="s">
        <v>957</v>
      </c>
      <c r="L395" s="18" t="s">
        <v>538</v>
      </c>
      <c r="M395" s="55"/>
    </row>
    <row r="396" spans="1:13" ht="82.8" x14ac:dyDescent="0.3">
      <c r="A396" s="15">
        <v>395</v>
      </c>
      <c r="B396" s="45"/>
      <c r="C396" s="36" t="s">
        <v>931</v>
      </c>
      <c r="D396" s="18" t="s">
        <v>472</v>
      </c>
      <c r="E396" s="18" t="s">
        <v>481</v>
      </c>
      <c r="F396" s="9" t="s">
        <v>734</v>
      </c>
      <c r="G396" s="18" t="s">
        <v>197</v>
      </c>
      <c r="H396" s="18"/>
      <c r="I396" s="18"/>
      <c r="J396" s="67"/>
      <c r="K396" s="18" t="s">
        <v>978</v>
      </c>
      <c r="L396" s="18" t="s">
        <v>538</v>
      </c>
      <c r="M396" s="55"/>
    </row>
    <row r="397" spans="1:13" ht="82.8" x14ac:dyDescent="0.3">
      <c r="A397" s="15">
        <v>396</v>
      </c>
      <c r="B397" s="45"/>
      <c r="C397" s="36" t="s">
        <v>931</v>
      </c>
      <c r="D397" s="18" t="s">
        <v>472</v>
      </c>
      <c r="E397" s="18" t="s">
        <v>481</v>
      </c>
      <c r="F397" s="37" t="s">
        <v>581</v>
      </c>
      <c r="G397" s="18" t="s">
        <v>30</v>
      </c>
      <c r="H397" s="18"/>
      <c r="I397" s="18"/>
      <c r="J397" s="67"/>
      <c r="K397" s="16" t="s">
        <v>957</v>
      </c>
      <c r="L397" s="18" t="s">
        <v>538</v>
      </c>
      <c r="M397" s="55"/>
    </row>
    <row r="398" spans="1:13" ht="82.8" x14ac:dyDescent="0.3">
      <c r="A398" s="15">
        <v>397</v>
      </c>
      <c r="B398" s="45"/>
      <c r="C398" s="36" t="s">
        <v>931</v>
      </c>
      <c r="D398" s="18" t="s">
        <v>472</v>
      </c>
      <c r="E398" s="18" t="s">
        <v>481</v>
      </c>
      <c r="F398" s="9" t="s">
        <v>817</v>
      </c>
      <c r="G398" s="18" t="s">
        <v>771</v>
      </c>
      <c r="H398" s="18"/>
      <c r="I398" s="18"/>
      <c r="J398" s="67" t="s">
        <v>818</v>
      </c>
      <c r="K398" s="16" t="s">
        <v>957</v>
      </c>
      <c r="L398" s="18" t="s">
        <v>538</v>
      </c>
      <c r="M398" s="55"/>
    </row>
    <row r="399" spans="1:13" s="32" customFormat="1" ht="82.8" x14ac:dyDescent="0.3">
      <c r="A399" s="25">
        <v>398</v>
      </c>
      <c r="B399" s="74"/>
      <c r="C399" s="55" t="s">
        <v>931</v>
      </c>
      <c r="D399" s="18" t="s">
        <v>472</v>
      </c>
      <c r="E399" s="18" t="s">
        <v>481</v>
      </c>
      <c r="F399" s="9" t="s">
        <v>824</v>
      </c>
      <c r="G399" s="18" t="s">
        <v>771</v>
      </c>
      <c r="H399" s="30"/>
      <c r="I399" s="30"/>
      <c r="J399" s="67" t="s">
        <v>825</v>
      </c>
      <c r="K399" s="18" t="s">
        <v>946</v>
      </c>
      <c r="L399" s="18" t="s">
        <v>538</v>
      </c>
      <c r="M399" s="55"/>
    </row>
    <row r="400" spans="1:13" s="32" customFormat="1" ht="82.8" x14ac:dyDescent="0.3">
      <c r="A400" s="25">
        <v>399</v>
      </c>
      <c r="B400" s="74"/>
      <c r="C400" s="55" t="s">
        <v>931</v>
      </c>
      <c r="D400" s="18" t="s">
        <v>472</v>
      </c>
      <c r="E400" s="18" t="s">
        <v>481</v>
      </c>
      <c r="F400" s="9" t="s">
        <v>827</v>
      </c>
      <c r="G400" s="18" t="s">
        <v>771</v>
      </c>
      <c r="H400" s="30"/>
      <c r="I400" s="30"/>
      <c r="J400" s="67" t="s">
        <v>828</v>
      </c>
      <c r="K400" s="18" t="s">
        <v>946</v>
      </c>
      <c r="L400" s="18" t="s">
        <v>538</v>
      </c>
      <c r="M400" s="55"/>
    </row>
    <row r="401" spans="1:14" s="32" customFormat="1" ht="55.2" x14ac:dyDescent="0.3">
      <c r="A401" s="25">
        <v>400</v>
      </c>
      <c r="B401" s="74"/>
      <c r="C401" s="55" t="s">
        <v>931</v>
      </c>
      <c r="D401" s="18" t="s">
        <v>472</v>
      </c>
      <c r="E401" s="18" t="s">
        <v>482</v>
      </c>
      <c r="F401" s="18" t="s">
        <v>314</v>
      </c>
      <c r="G401" s="18" t="s">
        <v>197</v>
      </c>
      <c r="H401" s="30"/>
      <c r="I401" s="30"/>
      <c r="J401" s="53"/>
      <c r="K401" s="18" t="s">
        <v>948</v>
      </c>
      <c r="L401" s="18" t="s">
        <v>538</v>
      </c>
      <c r="M401" s="55"/>
    </row>
    <row r="402" spans="1:14" s="32" customFormat="1" ht="55.2" x14ac:dyDescent="0.3">
      <c r="A402" s="25">
        <v>401</v>
      </c>
      <c r="B402" s="74"/>
      <c r="C402" s="55" t="s">
        <v>931</v>
      </c>
      <c r="D402" s="18" t="s">
        <v>472</v>
      </c>
      <c r="E402" s="18" t="s">
        <v>482</v>
      </c>
      <c r="F402" s="18" t="s">
        <v>733</v>
      </c>
      <c r="G402" s="18" t="s">
        <v>197</v>
      </c>
      <c r="H402" s="30"/>
      <c r="I402" s="30"/>
      <c r="J402" s="53"/>
      <c r="K402" s="18" t="s">
        <v>948</v>
      </c>
      <c r="L402" s="18" t="s">
        <v>538</v>
      </c>
      <c r="M402" s="55"/>
    </row>
    <row r="403" spans="1:14" ht="41.4" x14ac:dyDescent="0.3">
      <c r="A403" s="15">
        <v>402</v>
      </c>
      <c r="B403" s="45"/>
      <c r="C403" s="36" t="s">
        <v>931</v>
      </c>
      <c r="D403" s="16" t="s">
        <v>472</v>
      </c>
      <c r="E403" s="16" t="s">
        <v>483</v>
      </c>
      <c r="F403" s="16"/>
      <c r="G403" s="16"/>
      <c r="H403" s="16"/>
      <c r="I403" s="16"/>
      <c r="J403" s="21"/>
      <c r="K403" s="16"/>
      <c r="L403" s="16"/>
      <c r="M403" s="55"/>
    </row>
    <row r="404" spans="1:14" ht="41.4" x14ac:dyDescent="0.3">
      <c r="A404" s="15">
        <v>403</v>
      </c>
      <c r="B404" s="45"/>
      <c r="C404" s="16" t="s">
        <v>932</v>
      </c>
      <c r="D404" s="16" t="s">
        <v>475</v>
      </c>
      <c r="E404" s="16" t="s">
        <v>477</v>
      </c>
      <c r="F404" s="9" t="s">
        <v>928</v>
      </c>
      <c r="G404" s="18" t="s">
        <v>232</v>
      </c>
      <c r="H404" s="16" t="s">
        <v>316</v>
      </c>
      <c r="I404" s="16"/>
      <c r="J404" s="17">
        <v>7000000</v>
      </c>
      <c r="K404" s="9" t="s">
        <v>954</v>
      </c>
      <c r="L404" s="16" t="s">
        <v>83</v>
      </c>
      <c r="M404" s="55" t="s">
        <v>545</v>
      </c>
    </row>
    <row r="405" spans="1:14" s="40" customFormat="1" ht="69" x14ac:dyDescent="0.3">
      <c r="A405" s="15">
        <v>404</v>
      </c>
      <c r="B405" s="45"/>
      <c r="C405" s="16" t="s">
        <v>932</v>
      </c>
      <c r="D405" s="55" t="s">
        <v>475</v>
      </c>
      <c r="E405" s="55" t="s">
        <v>480</v>
      </c>
      <c r="F405" s="37" t="s">
        <v>695</v>
      </c>
      <c r="G405" s="55" t="s">
        <v>293</v>
      </c>
      <c r="H405" s="30"/>
      <c r="I405" s="30"/>
      <c r="J405" s="61"/>
      <c r="K405" s="55" t="s">
        <v>873</v>
      </c>
      <c r="L405" s="55" t="s">
        <v>538</v>
      </c>
      <c r="M405" s="55" t="s">
        <v>587</v>
      </c>
      <c r="N405" s="56"/>
    </row>
    <row r="406" spans="1:14" s="40" customFormat="1" ht="41.4" x14ac:dyDescent="0.3">
      <c r="A406" s="15">
        <v>405</v>
      </c>
      <c r="B406" s="45"/>
      <c r="C406" s="16" t="s">
        <v>932</v>
      </c>
      <c r="D406" s="55" t="s">
        <v>475</v>
      </c>
      <c r="E406" s="55" t="s">
        <v>480</v>
      </c>
      <c r="F406" s="37" t="s">
        <v>716</v>
      </c>
      <c r="G406" s="55" t="s">
        <v>197</v>
      </c>
      <c r="H406" s="30"/>
      <c r="I406" s="30"/>
      <c r="J406" s="61"/>
      <c r="K406" s="55" t="s">
        <v>872</v>
      </c>
      <c r="L406" s="55" t="s">
        <v>538</v>
      </c>
      <c r="M406" s="55" t="s">
        <v>585</v>
      </c>
      <c r="N406" s="56"/>
    </row>
    <row r="407" spans="1:14" s="31" customFormat="1" ht="41.4" x14ac:dyDescent="0.3">
      <c r="A407" s="15">
        <v>406</v>
      </c>
      <c r="B407" s="45"/>
      <c r="C407" s="16" t="s">
        <v>932</v>
      </c>
      <c r="D407" s="55" t="s">
        <v>475</v>
      </c>
      <c r="E407" s="55" t="s">
        <v>480</v>
      </c>
      <c r="F407" s="37" t="s">
        <v>726</v>
      </c>
      <c r="G407" s="55" t="s">
        <v>197</v>
      </c>
      <c r="H407" s="30"/>
      <c r="I407" s="30"/>
      <c r="J407" s="61"/>
      <c r="K407" s="37" t="s">
        <v>880</v>
      </c>
      <c r="L407" s="55" t="s">
        <v>538</v>
      </c>
      <c r="M407" s="55" t="s">
        <v>540</v>
      </c>
    </row>
    <row r="408" spans="1:14" s="31" customFormat="1" ht="41.4" x14ac:dyDescent="0.3">
      <c r="A408" s="15">
        <v>407</v>
      </c>
      <c r="B408" s="45"/>
      <c r="C408" s="16" t="s">
        <v>932</v>
      </c>
      <c r="D408" s="55" t="s">
        <v>475</v>
      </c>
      <c r="E408" s="55" t="s">
        <v>480</v>
      </c>
      <c r="F408" s="37" t="s">
        <v>753</v>
      </c>
      <c r="G408" s="55" t="s">
        <v>30</v>
      </c>
      <c r="H408" s="30"/>
      <c r="I408" s="30"/>
      <c r="J408" s="61"/>
      <c r="K408" s="55" t="s">
        <v>873</v>
      </c>
      <c r="L408" s="55" t="s">
        <v>538</v>
      </c>
      <c r="M408" s="55" t="s">
        <v>545</v>
      </c>
    </row>
    <row r="409" spans="1:14" s="32" customFormat="1" ht="41.4" x14ac:dyDescent="0.3">
      <c r="A409" s="15">
        <v>408</v>
      </c>
      <c r="B409" s="45"/>
      <c r="C409" s="16" t="s">
        <v>932</v>
      </c>
      <c r="D409" s="55" t="s">
        <v>475</v>
      </c>
      <c r="E409" s="55" t="s">
        <v>480</v>
      </c>
      <c r="F409" s="37" t="s">
        <v>757</v>
      </c>
      <c r="G409" s="55" t="s">
        <v>30</v>
      </c>
      <c r="H409" s="33"/>
      <c r="I409" s="33"/>
      <c r="J409" s="61"/>
      <c r="K409" s="55" t="s">
        <v>950</v>
      </c>
      <c r="L409" s="55" t="s">
        <v>538</v>
      </c>
      <c r="M409" s="55" t="s">
        <v>562</v>
      </c>
    </row>
    <row r="410" spans="1:14" s="32" customFormat="1" ht="55.2" x14ac:dyDescent="0.3">
      <c r="A410" s="15">
        <v>409</v>
      </c>
      <c r="B410" s="45"/>
      <c r="C410" s="16" t="s">
        <v>932</v>
      </c>
      <c r="D410" s="55" t="s">
        <v>475</v>
      </c>
      <c r="E410" s="55" t="s">
        <v>480</v>
      </c>
      <c r="F410" s="37" t="s">
        <v>881</v>
      </c>
      <c r="G410" s="55" t="s">
        <v>30</v>
      </c>
      <c r="H410" s="30"/>
      <c r="I410" s="30"/>
      <c r="J410" s="61"/>
      <c r="K410" s="55" t="s">
        <v>951</v>
      </c>
      <c r="L410" s="55" t="s">
        <v>538</v>
      </c>
      <c r="M410" s="55" t="s">
        <v>597</v>
      </c>
    </row>
    <row r="411" spans="1:14" s="32" customFormat="1" ht="41.4" x14ac:dyDescent="0.3">
      <c r="A411" s="15">
        <v>410</v>
      </c>
      <c r="B411" s="45"/>
      <c r="C411" s="16" t="s">
        <v>932</v>
      </c>
      <c r="D411" s="55" t="s">
        <v>475</v>
      </c>
      <c r="E411" s="55" t="s">
        <v>480</v>
      </c>
      <c r="F411" s="37" t="s">
        <v>810</v>
      </c>
      <c r="G411" s="37" t="s">
        <v>771</v>
      </c>
      <c r="H411" s="33"/>
      <c r="I411" s="33"/>
      <c r="J411" s="61" t="s">
        <v>811</v>
      </c>
      <c r="K411" s="55" t="s">
        <v>791</v>
      </c>
      <c r="L411" s="55" t="s">
        <v>538</v>
      </c>
      <c r="M411" s="55" t="s">
        <v>540</v>
      </c>
    </row>
    <row r="412" spans="1:14" s="32" customFormat="1" ht="41.4" x14ac:dyDescent="0.3">
      <c r="A412" s="15">
        <v>411</v>
      </c>
      <c r="B412" s="45"/>
      <c r="C412" s="16" t="s">
        <v>932</v>
      </c>
      <c r="D412" s="16" t="s">
        <v>475</v>
      </c>
      <c r="E412" s="16" t="s">
        <v>493</v>
      </c>
      <c r="F412" s="9" t="s">
        <v>133</v>
      </c>
      <c r="G412" s="16" t="s">
        <v>47</v>
      </c>
      <c r="H412" s="16"/>
      <c r="I412" s="16"/>
      <c r="J412" s="21">
        <v>100000</v>
      </c>
      <c r="K412" s="16" t="s">
        <v>966</v>
      </c>
      <c r="L412" s="16" t="s">
        <v>83</v>
      </c>
      <c r="M412" s="55" t="s">
        <v>592</v>
      </c>
    </row>
    <row r="413" spans="1:14" s="32" customFormat="1" ht="41.4" x14ac:dyDescent="0.3">
      <c r="A413" s="15">
        <v>412</v>
      </c>
      <c r="B413" s="45"/>
      <c r="C413" s="16" t="s">
        <v>932</v>
      </c>
      <c r="D413" s="16" t="s">
        <v>475</v>
      </c>
      <c r="E413" s="16" t="s">
        <v>493</v>
      </c>
      <c r="F413" s="9" t="s">
        <v>241</v>
      </c>
      <c r="G413" s="16" t="s">
        <v>232</v>
      </c>
      <c r="H413" s="16"/>
      <c r="I413" s="16"/>
      <c r="J413" s="21">
        <v>1325000</v>
      </c>
      <c r="K413" s="16" t="s">
        <v>65</v>
      </c>
      <c r="L413" s="16" t="s">
        <v>83</v>
      </c>
      <c r="M413" s="55" t="s">
        <v>592</v>
      </c>
    </row>
    <row r="414" spans="1:14" s="32" customFormat="1" ht="55.2" x14ac:dyDescent="0.3">
      <c r="A414" s="15">
        <v>413</v>
      </c>
      <c r="B414" s="45"/>
      <c r="C414" s="16" t="s">
        <v>932</v>
      </c>
      <c r="D414" s="18" t="s">
        <v>475</v>
      </c>
      <c r="E414" s="18" t="s">
        <v>493</v>
      </c>
      <c r="F414" s="9" t="s">
        <v>794</v>
      </c>
      <c r="G414" s="18" t="s">
        <v>771</v>
      </c>
      <c r="H414" s="18"/>
      <c r="I414" s="18"/>
      <c r="J414" s="53" t="s">
        <v>795</v>
      </c>
      <c r="K414" s="18" t="s">
        <v>796</v>
      </c>
      <c r="L414" s="18" t="s">
        <v>538</v>
      </c>
      <c r="M414" s="55" t="s">
        <v>592</v>
      </c>
    </row>
    <row r="415" spans="1:14" s="32" customFormat="1" ht="41.4" x14ac:dyDescent="0.3">
      <c r="A415" s="15">
        <v>414</v>
      </c>
      <c r="B415" s="45"/>
      <c r="C415" s="16" t="s">
        <v>932</v>
      </c>
      <c r="D415" s="36" t="s">
        <v>475</v>
      </c>
      <c r="E415" s="36" t="s">
        <v>22</v>
      </c>
      <c r="F415" s="37" t="s">
        <v>145</v>
      </c>
      <c r="G415" s="36" t="s">
        <v>79</v>
      </c>
      <c r="H415" s="36"/>
      <c r="I415" s="36"/>
      <c r="J415" s="62">
        <v>954094</v>
      </c>
      <c r="K415" s="16" t="s">
        <v>943</v>
      </c>
      <c r="L415" s="36" t="s">
        <v>83</v>
      </c>
      <c r="M415" s="55" t="s">
        <v>540</v>
      </c>
    </row>
    <row r="416" spans="1:14" s="32" customFormat="1" ht="69" x14ac:dyDescent="0.3">
      <c r="A416" s="15">
        <v>415</v>
      </c>
      <c r="B416" s="45"/>
      <c r="C416" s="16" t="s">
        <v>932</v>
      </c>
      <c r="D416" s="16" t="s">
        <v>475</v>
      </c>
      <c r="E416" s="16" t="s">
        <v>480</v>
      </c>
      <c r="F416" s="9" t="s">
        <v>922</v>
      </c>
      <c r="G416" s="16" t="s">
        <v>85</v>
      </c>
      <c r="H416" s="16" t="s">
        <v>343</v>
      </c>
      <c r="I416" s="16"/>
      <c r="J416" s="21">
        <v>4500000</v>
      </c>
      <c r="K416" s="16" t="s">
        <v>952</v>
      </c>
      <c r="L416" s="16" t="s">
        <v>83</v>
      </c>
      <c r="M416" s="55" t="s">
        <v>592</v>
      </c>
    </row>
    <row r="417" spans="1:13" s="31" customFormat="1" ht="69" x14ac:dyDescent="0.3">
      <c r="A417" s="15">
        <v>416</v>
      </c>
      <c r="B417" s="45"/>
      <c r="C417" s="16" t="s">
        <v>932</v>
      </c>
      <c r="D417" s="16" t="s">
        <v>475</v>
      </c>
      <c r="E417" s="16" t="s">
        <v>480</v>
      </c>
      <c r="F417" s="9" t="s">
        <v>922</v>
      </c>
      <c r="G417" s="16" t="s">
        <v>93</v>
      </c>
      <c r="H417" s="16" t="s">
        <v>343</v>
      </c>
      <c r="I417" s="16"/>
      <c r="J417" s="21">
        <v>12134962</v>
      </c>
      <c r="K417" s="16" t="s">
        <v>952</v>
      </c>
      <c r="L417" s="16" t="s">
        <v>83</v>
      </c>
      <c r="M417" s="55" t="s">
        <v>661</v>
      </c>
    </row>
    <row r="418" spans="1:13" s="32" customFormat="1" ht="69" x14ac:dyDescent="0.3">
      <c r="A418" s="15">
        <v>417</v>
      </c>
      <c r="B418" s="45"/>
      <c r="C418" s="16" t="s">
        <v>932</v>
      </c>
      <c r="D418" s="16" t="s">
        <v>475</v>
      </c>
      <c r="E418" s="16" t="s">
        <v>480</v>
      </c>
      <c r="F418" s="9" t="s">
        <v>923</v>
      </c>
      <c r="G418" s="16" t="s">
        <v>79</v>
      </c>
      <c r="H418" s="16" t="s">
        <v>343</v>
      </c>
      <c r="I418" s="16"/>
      <c r="J418" s="21">
        <v>8251628</v>
      </c>
      <c r="K418" s="16" t="s">
        <v>952</v>
      </c>
      <c r="L418" s="16" t="s">
        <v>83</v>
      </c>
      <c r="M418" s="55" t="s">
        <v>540</v>
      </c>
    </row>
    <row r="419" spans="1:13" s="32" customFormat="1" ht="69" x14ac:dyDescent="0.3">
      <c r="A419" s="15">
        <v>418</v>
      </c>
      <c r="B419" s="45"/>
      <c r="C419" s="16" t="s">
        <v>932</v>
      </c>
      <c r="D419" s="16" t="s">
        <v>475</v>
      </c>
      <c r="E419" s="16" t="s">
        <v>480</v>
      </c>
      <c r="F419" s="9" t="s">
        <v>924</v>
      </c>
      <c r="G419" s="16" t="s">
        <v>149</v>
      </c>
      <c r="H419" s="16" t="s">
        <v>343</v>
      </c>
      <c r="I419" s="16"/>
      <c r="J419" s="21">
        <v>200448</v>
      </c>
      <c r="K419" s="16" t="s">
        <v>952</v>
      </c>
      <c r="L419" s="16" t="s">
        <v>83</v>
      </c>
      <c r="M419" s="55" t="s">
        <v>592</v>
      </c>
    </row>
    <row r="420" spans="1:13" s="32" customFormat="1" ht="69" x14ac:dyDescent="0.3">
      <c r="A420" s="15">
        <v>419</v>
      </c>
      <c r="B420" s="45"/>
      <c r="C420" s="16" t="s">
        <v>932</v>
      </c>
      <c r="D420" s="16" t="s">
        <v>475</v>
      </c>
      <c r="E420" s="16" t="s">
        <v>480</v>
      </c>
      <c r="F420" s="9" t="s">
        <v>169</v>
      </c>
      <c r="G420" s="16" t="s">
        <v>53</v>
      </c>
      <c r="H420" s="16" t="s">
        <v>343</v>
      </c>
      <c r="I420" s="16"/>
      <c r="J420" s="21">
        <v>12135000</v>
      </c>
      <c r="K420" s="16" t="s">
        <v>952</v>
      </c>
      <c r="L420" s="16" t="s">
        <v>83</v>
      </c>
      <c r="M420" s="55" t="s">
        <v>592</v>
      </c>
    </row>
    <row r="421" spans="1:13" s="32" customFormat="1" ht="69" x14ac:dyDescent="0.3">
      <c r="A421" s="15">
        <v>420</v>
      </c>
      <c r="B421" s="45"/>
      <c r="C421" s="16" t="s">
        <v>932</v>
      </c>
      <c r="D421" s="16" t="s">
        <v>475</v>
      </c>
      <c r="E421" s="16" t="s">
        <v>480</v>
      </c>
      <c r="F421" s="9" t="s">
        <v>925</v>
      </c>
      <c r="G421" s="16" t="s">
        <v>173</v>
      </c>
      <c r="H421" s="16" t="s">
        <v>343</v>
      </c>
      <c r="I421" s="16"/>
      <c r="J421" s="21">
        <v>289540</v>
      </c>
      <c r="K421" s="16" t="s">
        <v>952</v>
      </c>
      <c r="L421" s="16" t="s">
        <v>83</v>
      </c>
      <c r="M421" s="55" t="s">
        <v>592</v>
      </c>
    </row>
    <row r="422" spans="1:13" s="32" customFormat="1" ht="69" x14ac:dyDescent="0.3">
      <c r="A422" s="15">
        <v>421</v>
      </c>
      <c r="B422" s="45"/>
      <c r="C422" s="16" t="s">
        <v>932</v>
      </c>
      <c r="D422" s="16" t="s">
        <v>475</v>
      </c>
      <c r="E422" s="16" t="s">
        <v>480</v>
      </c>
      <c r="F422" s="9" t="s">
        <v>926</v>
      </c>
      <c r="G422" s="16" t="s">
        <v>68</v>
      </c>
      <c r="H422" s="16" t="s">
        <v>343</v>
      </c>
      <c r="I422" s="16"/>
      <c r="J422" s="21">
        <v>350000</v>
      </c>
      <c r="K422" s="16" t="s">
        <v>952</v>
      </c>
      <c r="L422" s="16" t="s">
        <v>83</v>
      </c>
      <c r="M422" s="55" t="s">
        <v>592</v>
      </c>
    </row>
    <row r="423" spans="1:13" s="32" customFormat="1" ht="55.2" x14ac:dyDescent="0.3">
      <c r="A423" s="15">
        <v>422</v>
      </c>
      <c r="B423" s="45"/>
      <c r="C423" s="16" t="s">
        <v>932</v>
      </c>
      <c r="D423" s="16" t="s">
        <v>475</v>
      </c>
      <c r="E423" s="16" t="s">
        <v>480</v>
      </c>
      <c r="F423" s="9" t="s">
        <v>116</v>
      </c>
      <c r="G423" s="16" t="s">
        <v>96</v>
      </c>
      <c r="H423" s="16"/>
      <c r="I423" s="16"/>
      <c r="J423" s="21">
        <v>1140000</v>
      </c>
      <c r="K423" s="16" t="s">
        <v>952</v>
      </c>
      <c r="L423" s="16" t="s">
        <v>83</v>
      </c>
      <c r="M423" s="55" t="s">
        <v>592</v>
      </c>
    </row>
    <row r="424" spans="1:13" s="32" customFormat="1" ht="55.2" x14ac:dyDescent="0.3">
      <c r="A424" s="15">
        <v>423</v>
      </c>
      <c r="B424" s="45"/>
      <c r="C424" s="16" t="s">
        <v>932</v>
      </c>
      <c r="D424" s="16" t="s">
        <v>475</v>
      </c>
      <c r="E424" s="16" t="s">
        <v>480</v>
      </c>
      <c r="F424" s="19" t="s">
        <v>117</v>
      </c>
      <c r="G424" s="16" t="s">
        <v>96</v>
      </c>
      <c r="H424" s="16"/>
      <c r="I424" s="16"/>
      <c r="J424" s="21">
        <v>996826</v>
      </c>
      <c r="K424" s="16" t="s">
        <v>952</v>
      </c>
      <c r="L424" s="16" t="s">
        <v>83</v>
      </c>
      <c r="M424" s="55" t="s">
        <v>592</v>
      </c>
    </row>
    <row r="425" spans="1:13" s="32" customFormat="1" ht="41.4" x14ac:dyDescent="0.3">
      <c r="A425" s="15">
        <v>424</v>
      </c>
      <c r="B425" s="45"/>
      <c r="C425" s="16" t="s">
        <v>932</v>
      </c>
      <c r="D425" s="16" t="s">
        <v>475</v>
      </c>
      <c r="E425" s="16" t="s">
        <v>480</v>
      </c>
      <c r="F425" s="7" t="s">
        <v>147</v>
      </c>
      <c r="G425" s="16" t="s">
        <v>79</v>
      </c>
      <c r="H425" s="16"/>
      <c r="I425" s="16"/>
      <c r="J425" s="21">
        <v>182760</v>
      </c>
      <c r="K425" s="16" t="s">
        <v>952</v>
      </c>
      <c r="L425" s="16" t="s">
        <v>83</v>
      </c>
      <c r="M425" s="55" t="s">
        <v>540</v>
      </c>
    </row>
    <row r="426" spans="1:13" s="32" customFormat="1" ht="82.8" x14ac:dyDescent="0.3">
      <c r="A426" s="15">
        <v>425</v>
      </c>
      <c r="B426" s="45"/>
      <c r="C426" s="16" t="s">
        <v>932</v>
      </c>
      <c r="D426" s="16" t="s">
        <v>475</v>
      </c>
      <c r="E426" s="16" t="s">
        <v>480</v>
      </c>
      <c r="F426" s="7" t="s">
        <v>177</v>
      </c>
      <c r="G426" s="16" t="s">
        <v>179</v>
      </c>
      <c r="H426" s="16"/>
      <c r="I426" s="16"/>
      <c r="J426" s="21">
        <v>165294</v>
      </c>
      <c r="K426" s="16" t="s">
        <v>952</v>
      </c>
      <c r="L426" s="16" t="s">
        <v>83</v>
      </c>
      <c r="M426" s="55" t="s">
        <v>635</v>
      </c>
    </row>
    <row r="427" spans="1:13" s="32" customFormat="1" ht="96.6" x14ac:dyDescent="0.3">
      <c r="A427" s="15">
        <v>426</v>
      </c>
      <c r="B427" s="45"/>
      <c r="C427" s="16" t="s">
        <v>932</v>
      </c>
      <c r="D427" s="16" t="s">
        <v>475</v>
      </c>
      <c r="E427" s="16" t="s">
        <v>480</v>
      </c>
      <c r="F427" s="7" t="s">
        <v>178</v>
      </c>
      <c r="G427" s="16" t="s">
        <v>179</v>
      </c>
      <c r="H427" s="16"/>
      <c r="I427" s="16"/>
      <c r="J427" s="21">
        <v>368676</v>
      </c>
      <c r="K427" s="16" t="s">
        <v>952</v>
      </c>
      <c r="L427" s="16" t="s">
        <v>83</v>
      </c>
      <c r="M427" s="55" t="s">
        <v>635</v>
      </c>
    </row>
    <row r="428" spans="1:13" s="56" customFormat="1" ht="41.4" x14ac:dyDescent="0.3">
      <c r="A428" s="15">
        <v>427</v>
      </c>
      <c r="B428" s="45"/>
      <c r="C428" s="16" t="s">
        <v>932</v>
      </c>
      <c r="D428" s="16" t="s">
        <v>475</v>
      </c>
      <c r="E428" s="16" t="s">
        <v>480</v>
      </c>
      <c r="F428" s="7" t="s">
        <v>192</v>
      </c>
      <c r="G428" s="16" t="s">
        <v>187</v>
      </c>
      <c r="H428" s="16"/>
      <c r="I428" s="16"/>
      <c r="J428" s="21">
        <v>146004</v>
      </c>
      <c r="K428" s="16" t="s">
        <v>952</v>
      </c>
      <c r="L428" s="16" t="s">
        <v>83</v>
      </c>
      <c r="M428" s="55" t="s">
        <v>592</v>
      </c>
    </row>
    <row r="429" spans="1:13" s="56" customFormat="1" ht="41.4" x14ac:dyDescent="0.3">
      <c r="A429" s="15">
        <v>428</v>
      </c>
      <c r="B429" s="45"/>
      <c r="C429" s="16" t="s">
        <v>932</v>
      </c>
      <c r="D429" s="16" t="s">
        <v>475</v>
      </c>
      <c r="E429" s="16" t="s">
        <v>480</v>
      </c>
      <c r="F429" s="7" t="s">
        <v>193</v>
      </c>
      <c r="G429" s="16" t="s">
        <v>187</v>
      </c>
      <c r="H429" s="16"/>
      <c r="I429" s="16"/>
      <c r="J429" s="21">
        <v>217647</v>
      </c>
      <c r="K429" s="16" t="s">
        <v>952</v>
      </c>
      <c r="L429" s="16" t="s">
        <v>83</v>
      </c>
      <c r="M429" s="55" t="s">
        <v>592</v>
      </c>
    </row>
    <row r="430" spans="1:13" s="32" customFormat="1" ht="41.4" x14ac:dyDescent="0.3">
      <c r="A430" s="15">
        <v>429</v>
      </c>
      <c r="B430" s="45"/>
      <c r="C430" s="16" t="s">
        <v>932</v>
      </c>
      <c r="D430" s="16" t="s">
        <v>475</v>
      </c>
      <c r="E430" s="16" t="s">
        <v>480</v>
      </c>
      <c r="F430" s="7" t="s">
        <v>194</v>
      </c>
      <c r="G430" s="16" t="s">
        <v>187</v>
      </c>
      <c r="H430" s="16"/>
      <c r="I430" s="16"/>
      <c r="J430" s="21">
        <v>265092</v>
      </c>
      <c r="K430" s="16" t="s">
        <v>952</v>
      </c>
      <c r="L430" s="16" t="s">
        <v>83</v>
      </c>
      <c r="M430" s="55" t="s">
        <v>719</v>
      </c>
    </row>
    <row r="431" spans="1:13" s="32" customFormat="1" ht="55.2" x14ac:dyDescent="0.3">
      <c r="A431" s="15">
        <v>430</v>
      </c>
      <c r="B431" s="45"/>
      <c r="C431" s="16" t="s">
        <v>932</v>
      </c>
      <c r="D431" s="16" t="s">
        <v>475</v>
      </c>
      <c r="E431" s="16" t="s">
        <v>480</v>
      </c>
      <c r="F431" s="7" t="s">
        <v>247</v>
      </c>
      <c r="G431" s="16" t="s">
        <v>244</v>
      </c>
      <c r="H431" s="16"/>
      <c r="I431" s="16"/>
      <c r="J431" s="21">
        <v>976573</v>
      </c>
      <c r="K431" s="16" t="s">
        <v>952</v>
      </c>
      <c r="L431" s="16" t="s">
        <v>83</v>
      </c>
      <c r="M431" s="55" t="s">
        <v>543</v>
      </c>
    </row>
    <row r="432" spans="1:13" s="32" customFormat="1" ht="41.4" x14ac:dyDescent="0.3">
      <c r="A432" s="15">
        <v>431</v>
      </c>
      <c r="B432" s="45"/>
      <c r="C432" s="16" t="s">
        <v>932</v>
      </c>
      <c r="D432" s="18" t="s">
        <v>475</v>
      </c>
      <c r="E432" s="18" t="s">
        <v>480</v>
      </c>
      <c r="F432" s="37" t="s">
        <v>927</v>
      </c>
      <c r="G432" s="18" t="s">
        <v>30</v>
      </c>
      <c r="H432" s="30"/>
      <c r="I432" s="30"/>
      <c r="J432" s="53"/>
      <c r="K432" s="16" t="s">
        <v>952</v>
      </c>
      <c r="L432" s="18" t="s">
        <v>538</v>
      </c>
      <c r="M432" s="55" t="s">
        <v>592</v>
      </c>
    </row>
    <row r="433" spans="1:16" s="32" customFormat="1" ht="41.4" x14ac:dyDescent="0.3">
      <c r="A433" s="15">
        <v>432</v>
      </c>
      <c r="B433" s="45"/>
      <c r="C433" s="16" t="s">
        <v>932</v>
      </c>
      <c r="D433" s="16" t="s">
        <v>475</v>
      </c>
      <c r="E433" s="16" t="s">
        <v>477</v>
      </c>
      <c r="F433" s="7" t="s">
        <v>207</v>
      </c>
      <c r="G433" s="16" t="s">
        <v>26</v>
      </c>
      <c r="H433" s="16"/>
      <c r="I433" s="16"/>
      <c r="J433" s="21">
        <v>2000000</v>
      </c>
      <c r="K433" s="16" t="s">
        <v>953</v>
      </c>
      <c r="L433" s="16" t="s">
        <v>83</v>
      </c>
      <c r="M433" s="55" t="s">
        <v>592</v>
      </c>
    </row>
    <row r="434" spans="1:16" s="32" customFormat="1" ht="41.4" x14ac:dyDescent="0.3">
      <c r="A434" s="15">
        <v>433</v>
      </c>
      <c r="B434" s="45"/>
      <c r="C434" s="16" t="s">
        <v>932</v>
      </c>
      <c r="D434" s="16" t="s">
        <v>475</v>
      </c>
      <c r="E434" s="16" t="s">
        <v>477</v>
      </c>
      <c r="F434" s="7" t="s">
        <v>224</v>
      </c>
      <c r="G434" s="16" t="s">
        <v>218</v>
      </c>
      <c r="H434" s="16"/>
      <c r="I434" s="16"/>
      <c r="J434" s="21">
        <v>6886390</v>
      </c>
      <c r="K434" s="16" t="s">
        <v>955</v>
      </c>
      <c r="L434" s="16" t="s">
        <v>83</v>
      </c>
      <c r="M434" s="55" t="s">
        <v>592</v>
      </c>
    </row>
    <row r="435" spans="1:16" s="56" customFormat="1" ht="41.4" x14ac:dyDescent="0.3">
      <c r="A435" s="15">
        <v>434</v>
      </c>
      <c r="B435" s="45"/>
      <c r="C435" s="16" t="s">
        <v>932</v>
      </c>
      <c r="D435" s="16" t="s">
        <v>475</v>
      </c>
      <c r="E435" s="16" t="s">
        <v>477</v>
      </c>
      <c r="F435" s="7" t="s">
        <v>233</v>
      </c>
      <c r="G435" s="16" t="s">
        <v>232</v>
      </c>
      <c r="H435" s="16" t="s">
        <v>316</v>
      </c>
      <c r="I435" s="16"/>
      <c r="J435" s="21">
        <v>8600000</v>
      </c>
      <c r="K435" s="9" t="s">
        <v>954</v>
      </c>
      <c r="L435" s="16" t="s">
        <v>83</v>
      </c>
      <c r="M435" s="55" t="s">
        <v>592</v>
      </c>
    </row>
    <row r="436" spans="1:16" s="31" customFormat="1" ht="41.4" x14ac:dyDescent="0.3">
      <c r="A436" s="15">
        <v>435</v>
      </c>
      <c r="B436" s="45"/>
      <c r="C436" s="16" t="s">
        <v>932</v>
      </c>
      <c r="D436" s="16" t="s">
        <v>478</v>
      </c>
      <c r="E436" s="16" t="s">
        <v>518</v>
      </c>
      <c r="F436" s="7"/>
      <c r="G436" s="16"/>
      <c r="H436" s="16"/>
      <c r="I436" s="16"/>
      <c r="J436" s="21"/>
      <c r="K436" s="16"/>
      <c r="L436" s="16"/>
      <c r="M436" s="55"/>
      <c r="N436" s="32"/>
      <c r="O436" s="32"/>
      <c r="P436" s="32"/>
    </row>
    <row r="437" spans="1:16" s="32" customFormat="1" ht="41.4" x14ac:dyDescent="0.3">
      <c r="A437" s="15">
        <v>436</v>
      </c>
      <c r="B437" s="45"/>
      <c r="C437" s="16" t="s">
        <v>932</v>
      </c>
      <c r="D437" s="16" t="s">
        <v>478</v>
      </c>
      <c r="E437" s="16" t="s">
        <v>479</v>
      </c>
      <c r="F437" s="7"/>
      <c r="G437" s="16"/>
      <c r="H437" s="16"/>
      <c r="I437" s="16"/>
      <c r="J437" s="21"/>
      <c r="K437" s="16"/>
      <c r="L437" s="16"/>
      <c r="M437" s="55"/>
    </row>
    <row r="438" spans="1:16" x14ac:dyDescent="0.3">
      <c r="D438" s="32"/>
      <c r="E438" s="32"/>
      <c r="F438" s="32"/>
      <c r="G438" s="32"/>
      <c r="J438" s="77"/>
      <c r="K438" s="32"/>
      <c r="L438" s="32"/>
      <c r="M438" s="32"/>
    </row>
  </sheetData>
  <autoFilter ref="A1:L437" xr:uid="{5C111EC3-BEA2-428C-BB0C-E664C8C9D4F8}">
    <sortState xmlns:xlrd2="http://schemas.microsoft.com/office/spreadsheetml/2017/richdata2" ref="A2:L313">
      <sortCondition ref="D1:D313"/>
    </sortState>
  </autoFilter>
  <phoneticPr fontId="5" type="noConversion"/>
  <pageMargins left="0.7" right="0.7" top="0.75" bottom="0.75" header="0.3" footer="0.3"/>
  <pageSetup paperSize="9" scale="35" orientation="portrait" r:id="rId1"/>
  <rowBreaks count="1" manualBreakCount="1">
    <brk id="123" max="12"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pivot</vt:lpstr>
      <vt:lpstr>proiecte CJ</vt:lpstr>
      <vt:lpstr>pivot UAT</vt:lpstr>
      <vt:lpstr>proiecte UAT</vt:lpstr>
      <vt:lpstr>'proiecte UAT'!Print_Area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Lorelai Sacal</dc:creator>
  <cp:lastModifiedBy>Lorelai Sacal</cp:lastModifiedBy>
  <dcterms:created xsi:type="dcterms:W3CDTF">2015-06-05T18:17:20Z</dcterms:created>
  <dcterms:modified xsi:type="dcterms:W3CDTF">2021-02-06T14:16:31Z</dcterms:modified>
</cp:coreProperties>
</file>